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315" windowWidth="27795" windowHeight="11835"/>
  </bookViews>
  <sheets>
    <sheet name="2" sheetId="1" r:id="rId1"/>
  </sheets>
  <definedNames>
    <definedName name="_xlnm.Print_Titles" localSheetId="0">'2'!$12:$15</definedName>
    <definedName name="_xlnm.Print_Area" localSheetId="0">'2'!$A$1:$S$80</definedName>
  </definedNames>
  <calcPr calcId="125725"/>
</workbook>
</file>

<file path=xl/calcChain.xml><?xml version="1.0" encoding="utf-8"?>
<calcChain xmlns="http://schemas.openxmlformats.org/spreadsheetml/2006/main">
  <c r="J79" i="1"/>
  <c r="J22" s="1"/>
  <c r="S80"/>
  <c r="G80" s="1"/>
  <c r="R79"/>
  <c r="R22" s="1"/>
  <c r="Q79"/>
  <c r="Q22" s="1"/>
  <c r="P79"/>
  <c r="P22" s="1"/>
  <c r="O79"/>
  <c r="O22" s="1"/>
  <c r="N79"/>
  <c r="N22" s="1"/>
  <c r="M79"/>
  <c r="L79"/>
  <c r="I79"/>
  <c r="I22" s="1"/>
  <c r="H79"/>
  <c r="H22" s="1"/>
  <c r="E79"/>
  <c r="E22" s="1"/>
  <c r="D79"/>
  <c r="D22" s="1"/>
  <c r="S75"/>
  <c r="G75" s="1"/>
  <c r="S22" l="1"/>
  <c r="G79"/>
  <c r="G22" s="1"/>
  <c r="K80"/>
  <c r="K79" s="1"/>
  <c r="K22" s="1"/>
  <c r="S79"/>
  <c r="I75"/>
  <c r="H75"/>
  <c r="S78"/>
  <c r="S77"/>
  <c r="S76"/>
  <c r="S74"/>
  <c r="S73"/>
  <c r="S72"/>
  <c r="S71"/>
  <c r="S69"/>
  <c r="S67"/>
  <c r="S66"/>
  <c r="S65"/>
  <c r="S64"/>
  <c r="S63"/>
  <c r="S62"/>
  <c r="S61"/>
  <c r="S60"/>
  <c r="S59"/>
  <c r="S58"/>
  <c r="S57"/>
  <c r="S56"/>
  <c r="S55"/>
  <c r="S54"/>
  <c r="S53"/>
  <c r="S52"/>
  <c r="S51"/>
  <c r="S48"/>
  <c r="S46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1"/>
  <c r="S20"/>
  <c r="S17"/>
  <c r="R47" l="1"/>
  <c r="R45" s="1"/>
  <c r="Q47"/>
  <c r="Q45" s="1"/>
  <c r="P47"/>
  <c r="P45" s="1"/>
  <c r="O47"/>
  <c r="O45" s="1"/>
  <c r="N47"/>
  <c r="M47"/>
  <c r="M45" s="1"/>
  <c r="L47"/>
  <c r="L45" s="1"/>
  <c r="J47"/>
  <c r="J45" s="1"/>
  <c r="K47"/>
  <c r="K45" s="1"/>
  <c r="D47"/>
  <c r="D45" s="1"/>
  <c r="D44" s="1"/>
  <c r="E47"/>
  <c r="E45" s="1"/>
  <c r="E44" s="1"/>
  <c r="R50"/>
  <c r="R49" s="1"/>
  <c r="Q50"/>
  <c r="Q49" s="1"/>
  <c r="P50"/>
  <c r="P49" s="1"/>
  <c r="O50"/>
  <c r="O49" s="1"/>
  <c r="N50"/>
  <c r="M50"/>
  <c r="M49" s="1"/>
  <c r="L50"/>
  <c r="L49" s="1"/>
  <c r="J50"/>
  <c r="J49" s="1"/>
  <c r="K50"/>
  <c r="K49" s="1"/>
  <c r="D50"/>
  <c r="D49" s="1"/>
  <c r="E50"/>
  <c r="E49" s="1"/>
  <c r="R70"/>
  <c r="R68" s="1"/>
  <c r="R19" s="1"/>
  <c r="Q70"/>
  <c r="Q68" s="1"/>
  <c r="Q19" s="1"/>
  <c r="P70"/>
  <c r="P68" s="1"/>
  <c r="P19" s="1"/>
  <c r="O70"/>
  <c r="O68" s="1"/>
  <c r="O19" s="1"/>
  <c r="N70"/>
  <c r="M70"/>
  <c r="M68" s="1"/>
  <c r="M19" s="1"/>
  <c r="L70"/>
  <c r="L68" s="1"/>
  <c r="L19" s="1"/>
  <c r="J70"/>
  <c r="J68" s="1"/>
  <c r="J19" s="1"/>
  <c r="K70"/>
  <c r="K68" s="1"/>
  <c r="K19" s="1"/>
  <c r="D70"/>
  <c r="D68" s="1"/>
  <c r="D19" s="1"/>
  <c r="E70"/>
  <c r="E68" s="1"/>
  <c r="E19" s="1"/>
  <c r="G54"/>
  <c r="H54" s="1"/>
  <c r="G52"/>
  <c r="I52" s="1"/>
  <c r="G76"/>
  <c r="G74"/>
  <c r="G73"/>
  <c r="G72"/>
  <c r="G71"/>
  <c r="G53"/>
  <c r="I53" s="1"/>
  <c r="G51"/>
  <c r="I51" s="1"/>
  <c r="G48"/>
  <c r="G70" l="1"/>
  <c r="G68" s="1"/>
  <c r="G19" s="1"/>
  <c r="N68"/>
  <c r="S70"/>
  <c r="N49"/>
  <c r="S49" s="1"/>
  <c r="S50"/>
  <c r="N45"/>
  <c r="S45" s="1"/>
  <c r="S47"/>
  <c r="R44"/>
  <c r="R23" s="1"/>
  <c r="Q44"/>
  <c r="Q23" s="1"/>
  <c r="I48"/>
  <c r="I47" s="1"/>
  <c r="I45" s="1"/>
  <c r="G47"/>
  <c r="G45" s="1"/>
  <c r="H48"/>
  <c r="H47" s="1"/>
  <c r="H45" s="1"/>
  <c r="P44"/>
  <c r="P18" s="1"/>
  <c r="G50"/>
  <c r="G49" s="1"/>
  <c r="M44"/>
  <c r="M23" s="1"/>
  <c r="J44"/>
  <c r="J23" s="1"/>
  <c r="E23"/>
  <c r="E18"/>
  <c r="L44"/>
  <c r="O44"/>
  <c r="K44"/>
  <c r="D18"/>
  <c r="D23"/>
  <c r="I76"/>
  <c r="H76"/>
  <c r="I74"/>
  <c r="H74"/>
  <c r="I71"/>
  <c r="H71"/>
  <c r="I72"/>
  <c r="H72"/>
  <c r="I73"/>
  <c r="H73"/>
  <c r="H51"/>
  <c r="H53"/>
  <c r="I54"/>
  <c r="I50" s="1"/>
  <c r="I49" s="1"/>
  <c r="H52"/>
  <c r="H70" l="1"/>
  <c r="H68" s="1"/>
  <c r="H19" s="1"/>
  <c r="J18"/>
  <c r="J16" s="1"/>
  <c r="N44"/>
  <c r="S44" s="1"/>
  <c r="N19"/>
  <c r="S19" s="1"/>
  <c r="S68"/>
  <c r="G44"/>
  <c r="G23" s="1"/>
  <c r="N23"/>
  <c r="R18"/>
  <c r="R16" s="1"/>
  <c r="Q18"/>
  <c r="Q16" s="1"/>
  <c r="P23"/>
  <c r="I44"/>
  <c r="I18" s="1"/>
  <c r="M18"/>
  <c r="M16" s="1"/>
  <c r="I70"/>
  <c r="I68" s="1"/>
  <c r="I19" s="1"/>
  <c r="O23"/>
  <c r="O18"/>
  <c r="H50"/>
  <c r="H49" s="1"/>
  <c r="H44" s="1"/>
  <c r="K18"/>
  <c r="K16" s="1"/>
  <c r="K23"/>
  <c r="L23"/>
  <c r="L18"/>
  <c r="L16" s="1"/>
  <c r="P16"/>
  <c r="S23" l="1"/>
  <c r="N18"/>
  <c r="N16" s="1"/>
  <c r="G18"/>
  <c r="G16" s="1"/>
  <c r="I16"/>
  <c r="I23"/>
  <c r="H18"/>
  <c r="H23"/>
  <c r="O16"/>
  <c r="S16" l="1"/>
  <c r="S18"/>
  <c r="H16"/>
</calcChain>
</file>

<file path=xl/sharedStrings.xml><?xml version="1.0" encoding="utf-8"?>
<sst xmlns="http://schemas.openxmlformats.org/spreadsheetml/2006/main" count="382" uniqueCount="161">
  <si>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</si>
  <si>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</si>
  <si>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</si>
  <si>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</si>
  <si>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</si>
  <si>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</si>
  <si>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</si>
  <si>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</si>
  <si>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План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</si>
  <si>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</si>
  <si>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</si>
  <si>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</si>
  <si>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</si>
  <si>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</si>
  <si>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</si>
  <si>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</si>
  <si>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</si>
  <si>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Инвестиционная программа Открытого акционерного общества "Владимирская областная электросетевая компания"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</si>
  <si>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</si>
  <si>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</si>
  <si>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</si>
  <si>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</si>
  <si>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</si>
  <si>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</si>
  <si>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</si>
  <si>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</si>
  <si>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</si>
  <si>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</si>
  <si>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</si>
  <si>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</si>
  <si>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</si>
  <si>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</si>
  <si>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</si>
  <si>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</si>
  <si>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</si>
  <si>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</si>
  <si>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</si>
  <si>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</si>
  <si>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</si>
  <si>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</si>
  <si>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</si>
  <si>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</si>
  <si>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</si>
  <si>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</si>
  <si>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</si>
  <si>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</si>
  <si>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</si>
  <si>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</si>
  <si>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</si>
  <si>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</si>
  <si>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</si>
  <si>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</si>
  <si>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</si>
  <si>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</si>
  <si>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</si>
  <si>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</si>
  <si>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</si>
  <si>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</si>
  <si>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</si>
  <si>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</si>
  <si>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</si>
  <si>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</si>
  <si>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</si>
  <si>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</si>
  <si>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</si>
  <si>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</si>
  <si>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</si>
  <si>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</si>
  <si>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</si>
  <si>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</si>
  <si>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</si>
  <si>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</si>
  <si>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</si>
  <si>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</si>
  <si>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</si>
  <si>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</si>
  <si>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</si>
  <si>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</si>
  <si>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</si>
  <si>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</si>
  <si>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</si>
  <si>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</si>
  <si>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</si>
  <si>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</si>
  <si>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</si>
  <si>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</si>
  <si>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</si>
  <si>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</si>
  <si>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</si>
  <si>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</si>
  <si>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</si>
  <si>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</si>
  <si>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</si>
  <si>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</si>
  <si>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</si>
  <si>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</si>
  <si>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</si>
  <si>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</si>
  <si>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</si>
  <si>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</si>
  <si>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</si>
  <si>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</si>
  <si>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</si>
  <si>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</si>
  <si>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</si>
  <si>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</si>
  <si>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</si>
  <si>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</si>
  <si>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</si>
  <si>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</si>
  <si>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</si>
  <si>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</si>
  <si>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</si>
  <si>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</si>
  <si>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</si>
  <si>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2018 год</t>
  </si>
  <si>
    <t>2019 год</t>
  </si>
  <si>
    <t>2020 год</t>
  </si>
  <si>
    <t>2021 год</t>
  </si>
  <si>
    <t>2022 год</t>
  </si>
  <si>
    <t>Владимирская область</t>
  </si>
  <si>
    <t>Реконструкция трансформаторных подстанций и распределительных пунктов</t>
  </si>
  <si>
    <t>ЭI182201</t>
  </si>
  <si>
    <t>Строительство кабельных линий напряжением 0,4 кВ взамен существующих</t>
  </si>
  <si>
    <t>ЭI182202</t>
  </si>
  <si>
    <t>Строительство кабельных линий напряжением 6-10 кВ взамен существующих</t>
  </si>
  <si>
    <t>ЭI182203</t>
  </si>
  <si>
    <t>Строительство воздушных линий напряжением 0,4 кВ взамен существующих</t>
  </si>
  <si>
    <t>ЭI182204</t>
  </si>
  <si>
    <t>Строительство воздушных линий напряжением 6-10 кВ взамен существующих</t>
  </si>
  <si>
    <t>ЭI182205</t>
  </si>
  <si>
    <t>Строительство трансформаторных подстанций и распределительных пунктов</t>
  </si>
  <si>
    <t>ЭI182206</t>
  </si>
  <si>
    <t>Строительство кабельных линий напряжением 0,4 кВ</t>
  </si>
  <si>
    <t>ЭI182207</t>
  </si>
  <si>
    <t>Строительство кабельных линий напряжением 6-10 кВ</t>
  </si>
  <si>
    <t>ЭI182208</t>
  </si>
  <si>
    <t>Строительство воздушных линий напряжением 0,4 кВ</t>
  </si>
  <si>
    <t>ЭI182209</t>
  </si>
  <si>
    <t>Строительство воздушных линий напряжением 6-10 кВ</t>
  </si>
  <si>
    <t>ЭI182210</t>
  </si>
  <si>
    <t>План на 01.01.2017 года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</si>
  <si>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</si>
  <si>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-</t>
  </si>
  <si>
    <t>нд</t>
  </si>
  <si>
    <t>Строительство воздушных линий напряжением 110 кВ</t>
  </si>
  <si>
    <t>ЭI182211</t>
  </si>
  <si>
    <t>Приобретение спецавтотранспорта</t>
  </si>
  <si>
    <t>ЭI182212</t>
  </si>
  <si>
    <t>Утвержденный план</t>
  </si>
  <si>
    <t>Итого (план)</t>
  </si>
  <si>
    <t>14.1</t>
  </si>
  <si>
    <t>14.2</t>
  </si>
  <si>
    <t>14.3</t>
  </si>
  <si>
    <t>14.4</t>
  </si>
  <si>
    <t>14.5</t>
  </si>
  <si>
    <t>Перечни инвестиционных проектов</t>
  </si>
  <si>
    <t>Раздел 2. План освоения капитальных вложений по инвестиционным проектам</t>
  </si>
  <si>
    <t>Приложение  № 2</t>
  </si>
  <si>
    <t>к постановлению департамента жилищно-коммунального хозяйства</t>
  </si>
  <si>
    <t>от 22.08.2017 № 8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</si>
</sst>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0\ _₽_-;\-* #,##0.00\ _₽_-;_-* &quot;-&quot;??\ _₽_-;_-@_-"/>
    <numFmt numFmtId="165" formatCode="#,##0_ ;\-#,##0\ "/>
    <numFmt numFmtId="166" formatCode="_-* #,##0.00\ _р_._-;\-* #,##0.00\ _р_._-;_-* &quot;-&quot;??\ _р_._-;_-@_-"/>
  </numFmts>
  <fonts count="3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2" fillId="0" borderId="0"/>
    <xf numFmtId="0" fontId="5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3" applyNumberFormat="0" applyAlignment="0" applyProtection="0"/>
    <xf numFmtId="0" fontId="12" fillId="20" borderId="4" applyNumberFormat="0" applyAlignment="0" applyProtection="0"/>
    <xf numFmtId="0" fontId="13" fillId="20" borderId="3" applyNumberFormat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1" borderId="9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8" fillId="23" borderId="10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11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9" fillId="4" borderId="0" applyNumberFormat="0" applyBorder="0" applyAlignment="0" applyProtection="0"/>
    <xf numFmtId="164" fontId="2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0" applyFont="1" applyFill="1" applyAlignment="1"/>
    <xf numFmtId="0" fontId="6" fillId="0" borderId="0" xfId="0" applyFont="1" applyFill="1"/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/>
    <xf numFmtId="164" fontId="6" fillId="0" borderId="2" xfId="230" applyFont="1" applyFill="1" applyBorder="1" applyAlignment="1">
      <alignment horizontal="center" vertical="center" wrapText="1"/>
    </xf>
    <xf numFmtId="164" fontId="0" fillId="0" borderId="2" xfId="23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ont="1"/>
    <xf numFmtId="0" fontId="0" fillId="0" borderId="0" xfId="0" applyFont="1" applyFill="1" applyAlignment="1"/>
    <xf numFmtId="0" fontId="0" fillId="0" borderId="2" xfId="1" applyFont="1" applyFill="1" applyBorder="1" applyAlignment="1">
      <alignment horizontal="center" vertical="center" textRotation="90" wrapText="1"/>
    </xf>
    <xf numFmtId="49" fontId="0" fillId="0" borderId="2" xfId="0" applyNumberFormat="1" applyFont="1" applyFill="1" applyBorder="1" applyAlignment="1">
      <alignment horizontal="center" vertical="center" wrapText="1"/>
    </xf>
    <xf numFmtId="164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/>
    <xf numFmtId="0" fontId="3" fillId="0" borderId="0" xfId="0" applyFont="1" applyFill="1" applyAlignment="1">
      <alignment horizontal="center" vertical="center"/>
    </xf>
    <xf numFmtId="0" fontId="30" fillId="0" borderId="0" xfId="2" applyFont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0" fillId="0" borderId="0" xfId="2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1" fontId="6" fillId="0" borderId="1" xfId="0" applyNumberFormat="1" applyFont="1" applyFill="1" applyBorder="1" applyAlignment="1">
      <alignment horizontal="center" vertical="top"/>
    </xf>
    <xf numFmtId="0" fontId="0" fillId="0" borderId="2" xfId="0" applyFont="1" applyFill="1" applyBorder="1" applyAlignment="1">
      <alignment horizontal="center" vertical="center" textRotation="90" wrapText="1"/>
    </xf>
    <xf numFmtId="0" fontId="0" fillId="0" borderId="2" xfId="0" applyFont="1" applyBorder="1" applyAlignment="1">
      <alignment horizontal="center" vertical="center" wrapText="1"/>
    </xf>
  </cellXfs>
  <cellStyles count="23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6 2" xfId="41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" xfId="230" builtinId="3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Z80"/>
  <sheetViews>
    <sheetView tabSelected="1" view="pageBreakPreview" zoomScale="80" zoomScaleNormal="70" zoomScaleSheetLayoutView="80" workbookViewId="0">
      <selection activeCell="B80" sqref="A1:S1048576"/>
    </sheetView>
  </sheetViews>
  <sheetFormatPr defaultRowHeight="15.75"/>
  <cols>
    <col min="1" max="1" width="10.875" style="8" customWidth="1"/>
    <col min="2" max="2" width="36.875" style="8" bestFit="1" customWidth="1"/>
    <col min="3" max="3" width="13.25" style="8" customWidth="1"/>
    <col min="4" max="4" width="7.25" style="8" customWidth="1"/>
    <col min="5" max="5" width="13" style="8" customWidth="1"/>
    <col min="6" max="6" width="24.25" style="8" customWidth="1"/>
    <col min="7" max="7" width="10.5" style="8" bestFit="1" customWidth="1"/>
    <col min="8" max="8" width="8.875" style="7" bestFit="1" customWidth="1"/>
    <col min="9" max="9" width="10.5" style="7" bestFit="1" customWidth="1"/>
    <col min="10" max="10" width="8.75" style="7" customWidth="1"/>
    <col min="11" max="11" width="9.25" style="7" customWidth="1"/>
    <col min="12" max="12" width="11.25" style="7" customWidth="1"/>
    <col min="13" max="13" width="12.375" style="7" customWidth="1"/>
    <col min="14" max="19" width="16.625" style="7" customWidth="1"/>
    <col min="20" max="20" width="7.25" style="7" customWidth="1"/>
    <col min="21" max="21" width="9.875" style="7" customWidth="1"/>
    <col min="22" max="22" width="7.125" style="7" customWidth="1"/>
    <col min="23" max="23" width="6" style="8" customWidth="1"/>
    <col min="24" max="24" width="8.375" style="8" customWidth="1"/>
    <col min="25" max="25" width="5.625" style="8" customWidth="1"/>
    <col min="26" max="26" width="7.375" style="8" customWidth="1"/>
    <col min="27" max="27" width="10" style="8" customWidth="1"/>
    <col min="28" max="28" width="7.875" style="8" customWidth="1"/>
    <col min="29" max="29" width="6.75" style="8" customWidth="1"/>
    <col min="30" max="30" width="9" style="8" customWidth="1"/>
    <col min="31" max="31" width="6.125" style="8" customWidth="1"/>
    <col min="32" max="32" width="6.75" style="8" customWidth="1"/>
    <col min="33" max="33" width="9.375" style="8" customWidth="1"/>
    <col min="34" max="34" width="7.375" style="8" customWidth="1"/>
    <col min="35" max="41" width="7.25" style="8" customWidth="1"/>
    <col min="42" max="42" width="8.625" style="8" customWidth="1"/>
    <col min="43" max="43" width="6.125" style="8" customWidth="1"/>
    <col min="44" max="44" width="6.875" style="8" customWidth="1"/>
    <col min="45" max="45" width="9.625" style="8" customWidth="1"/>
    <col min="46" max="46" width="6.75" style="8" customWidth="1"/>
    <col min="47" max="47" width="7.75" style="8" customWidth="1"/>
    <col min="48" max="16384" width="9" style="8"/>
  </cols>
  <sheetData>
    <row r="1" spans="1:52" s="19" customFormat="1" ht="20.25" customHeight="1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O1" s="26" t="s">
        <v>158</v>
      </c>
      <c r="P1" s="26"/>
      <c r="Q1" s="26"/>
      <c r="R1" s="26"/>
      <c r="S1" s="26"/>
    </row>
    <row r="2" spans="1:52" s="19" customFormat="1" ht="15.75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O2" s="27" t="s">
        <v>159</v>
      </c>
      <c r="P2" s="27"/>
      <c r="Q2" s="27"/>
      <c r="R2" s="27"/>
      <c r="S2" s="27"/>
    </row>
    <row r="3" spans="1:52" s="19" customFormat="1" ht="15.7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O3" s="27" t="s">
        <v>160</v>
      </c>
      <c r="P3" s="27"/>
      <c r="Q3" s="27"/>
      <c r="R3" s="27"/>
      <c r="S3" s="27"/>
    </row>
    <row r="4" spans="1:52" s="19" customFormat="1" ht="18.75">
      <c r="A4" s="25"/>
      <c r="B4" s="25"/>
      <c r="C4" s="25"/>
      <c r="D4" s="25"/>
      <c r="E4" s="25"/>
      <c r="F4" s="25"/>
      <c r="G4" s="18"/>
      <c r="H4" s="18"/>
      <c r="I4" s="18"/>
      <c r="J4" s="18"/>
      <c r="K4" s="18"/>
    </row>
    <row r="5" spans="1:52" s="19" customFormat="1" ht="18.75">
      <c r="A5" s="24" t="s">
        <v>156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1"/>
    </row>
    <row r="6" spans="1:52" s="19" customFormat="1" ht="18.75">
      <c r="A6" s="1"/>
      <c r="B6" s="1"/>
      <c r="C6" s="1"/>
      <c r="D6" s="1"/>
      <c r="E6" s="1"/>
      <c r="F6" s="1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</row>
    <row r="7" spans="1:52" s="19" customFormat="1" ht="18.75">
      <c r="A7" s="23" t="s">
        <v>157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2"/>
    </row>
    <row r="8" spans="1:52" s="19" customFormat="1" ht="18.75">
      <c r="A8" s="20"/>
      <c r="B8" s="20"/>
      <c r="C8" s="20"/>
      <c r="D8" s="20"/>
      <c r="E8" s="20"/>
      <c r="F8" s="20"/>
      <c r="G8" s="18"/>
      <c r="H8" s="18"/>
      <c r="I8" s="18"/>
      <c r="J8" s="18"/>
      <c r="K8" s="18"/>
    </row>
    <row r="9" spans="1:52" s="19" customFormat="1" ht="18.75">
      <c r="A9" s="24" t="s">
        <v>17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1"/>
    </row>
    <row r="10" spans="1:52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 ht="15.75" customHeight="1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</row>
    <row r="12" spans="1:52" ht="72.75" customHeight="1">
      <c r="A12" s="28" t="s">
        <v>0</v>
      </c>
      <c r="B12" s="28" t="s">
        <v>1</v>
      </c>
      <c r="C12" s="28" t="s">
        <v>2</v>
      </c>
      <c r="D12" s="31" t="s">
        <v>3</v>
      </c>
      <c r="E12" s="28" t="s">
        <v>4</v>
      </c>
      <c r="F12" s="32" t="s">
        <v>142</v>
      </c>
      <c r="G12" s="28" t="s">
        <v>5</v>
      </c>
      <c r="H12" s="28"/>
      <c r="I12" s="28"/>
      <c r="J12" s="28"/>
      <c r="K12" s="28"/>
      <c r="L12" s="28" t="s">
        <v>6</v>
      </c>
      <c r="M12" s="28"/>
      <c r="N12" s="28" t="s">
        <v>7</v>
      </c>
      <c r="O12" s="28"/>
      <c r="P12" s="28"/>
      <c r="Q12" s="28"/>
      <c r="R12" s="28"/>
      <c r="S12" s="28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</row>
    <row r="13" spans="1:52" ht="66" customHeight="1">
      <c r="A13" s="28"/>
      <c r="B13" s="28"/>
      <c r="C13" s="28"/>
      <c r="D13" s="31"/>
      <c r="E13" s="28"/>
      <c r="F13" s="32"/>
      <c r="G13" s="28" t="s">
        <v>8</v>
      </c>
      <c r="H13" s="28"/>
      <c r="I13" s="28"/>
      <c r="J13" s="28"/>
      <c r="K13" s="28"/>
      <c r="L13" s="28" t="s">
        <v>141</v>
      </c>
      <c r="M13" s="28"/>
      <c r="N13" s="13" t="s">
        <v>115</v>
      </c>
      <c r="O13" s="13" t="s">
        <v>116</v>
      </c>
      <c r="P13" s="13" t="s">
        <v>117</v>
      </c>
      <c r="Q13" s="13" t="s">
        <v>118</v>
      </c>
      <c r="R13" s="13" t="s">
        <v>119</v>
      </c>
      <c r="S13" s="28" t="s">
        <v>150</v>
      </c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</row>
    <row r="14" spans="1:52" ht="135" customHeight="1">
      <c r="A14" s="28"/>
      <c r="B14" s="28"/>
      <c r="C14" s="28"/>
      <c r="D14" s="31"/>
      <c r="E14" s="14" t="s">
        <v>8</v>
      </c>
      <c r="F14" s="15" t="s">
        <v>9</v>
      </c>
      <c r="G14" s="16" t="s">
        <v>10</v>
      </c>
      <c r="H14" s="16" t="s">
        <v>11</v>
      </c>
      <c r="I14" s="16" t="s">
        <v>12</v>
      </c>
      <c r="J14" s="10" t="s">
        <v>13</v>
      </c>
      <c r="K14" s="10" t="s">
        <v>14</v>
      </c>
      <c r="L14" s="16" t="s">
        <v>15</v>
      </c>
      <c r="M14" s="16" t="s">
        <v>16</v>
      </c>
      <c r="N14" s="14" t="s">
        <v>149</v>
      </c>
      <c r="O14" s="14" t="s">
        <v>149</v>
      </c>
      <c r="P14" s="14" t="s">
        <v>149</v>
      </c>
      <c r="Q14" s="14" t="s">
        <v>149</v>
      </c>
      <c r="R14" s="14" t="s">
        <v>149</v>
      </c>
      <c r="S14" s="28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</row>
    <row r="15" spans="1:52" ht="19.5" customHeight="1">
      <c r="A15" s="14">
        <v>1</v>
      </c>
      <c r="B15" s="14">
        <v>2</v>
      </c>
      <c r="C15" s="14">
        <v>3</v>
      </c>
      <c r="D15" s="14">
        <v>4</v>
      </c>
      <c r="E15" s="14">
        <v>5</v>
      </c>
      <c r="F15" s="14">
        <v>6</v>
      </c>
      <c r="G15" s="14">
        <v>7</v>
      </c>
      <c r="H15" s="14">
        <v>8</v>
      </c>
      <c r="I15" s="14">
        <v>9</v>
      </c>
      <c r="J15" s="14">
        <v>10</v>
      </c>
      <c r="K15" s="14">
        <v>11</v>
      </c>
      <c r="L15" s="14">
        <v>12</v>
      </c>
      <c r="M15" s="14">
        <v>13</v>
      </c>
      <c r="N15" s="11" t="s">
        <v>151</v>
      </c>
      <c r="O15" s="11" t="s">
        <v>152</v>
      </c>
      <c r="P15" s="11" t="s">
        <v>153</v>
      </c>
      <c r="Q15" s="11" t="s">
        <v>154</v>
      </c>
      <c r="R15" s="11" t="s">
        <v>155</v>
      </c>
      <c r="S15" s="14">
        <v>15</v>
      </c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</row>
    <row r="16" spans="1:52" s="4" customFormat="1" ht="31.5">
      <c r="A16" s="3" t="s">
        <v>18</v>
      </c>
      <c r="B16" s="3" t="s">
        <v>19</v>
      </c>
      <c r="C16" s="3" t="s">
        <v>143</v>
      </c>
      <c r="D16" s="3">
        <v>2018</v>
      </c>
      <c r="E16" s="3">
        <v>2022</v>
      </c>
      <c r="F16" s="5" t="s">
        <v>144</v>
      </c>
      <c r="G16" s="5">
        <f>SUM(G17:G22)</f>
        <v>1293.3190140701408</v>
      </c>
      <c r="H16" s="5">
        <f>SUM(H17:H22)</f>
        <v>134.69430801941274</v>
      </c>
      <c r="I16" s="5">
        <f>SUM(I17:I22)</f>
        <v>1078.7679263897112</v>
      </c>
      <c r="J16" s="5">
        <f t="shared" ref="J16:K16" si="0">SUM(J17:J22)</f>
        <v>0</v>
      </c>
      <c r="K16" s="5">
        <f t="shared" si="0"/>
        <v>79.856779661016958</v>
      </c>
      <c r="L16" s="3">
        <f t="shared" ref="L16:M16" si="1">SUM(L17:L22)</f>
        <v>0</v>
      </c>
      <c r="M16" s="3">
        <f t="shared" si="1"/>
        <v>0</v>
      </c>
      <c r="N16" s="5">
        <f>SUM(N17:N22)</f>
        <v>234.22608607353052</v>
      </c>
      <c r="O16" s="5">
        <f>SUM(O17:O22)</f>
        <v>224.69322587796611</v>
      </c>
      <c r="P16" s="5">
        <f>SUM(P17:P22)</f>
        <v>382.56972983050849</v>
      </c>
      <c r="Q16" s="5">
        <f>SUM(Q17:Q22)</f>
        <v>223.06648949152546</v>
      </c>
      <c r="R16" s="5">
        <f>SUM(R17:R22)</f>
        <v>228.76348279661019</v>
      </c>
      <c r="S16" s="5">
        <f t="shared" ref="S16:S47" si="2">N16+O16+P16+Q16+R16</f>
        <v>1293.3190140701408</v>
      </c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</row>
    <row r="17" spans="1:47">
      <c r="A17" s="14" t="s">
        <v>20</v>
      </c>
      <c r="B17" s="14" t="s">
        <v>21</v>
      </c>
      <c r="C17" s="14" t="s">
        <v>22</v>
      </c>
      <c r="D17" s="14" t="s">
        <v>144</v>
      </c>
      <c r="E17" s="14" t="s">
        <v>144</v>
      </c>
      <c r="F17" s="14" t="s">
        <v>144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f t="shared" si="2"/>
        <v>0</v>
      </c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</row>
    <row r="18" spans="1:47" ht="31.5">
      <c r="A18" s="14" t="s">
        <v>23</v>
      </c>
      <c r="B18" s="14" t="s">
        <v>24</v>
      </c>
      <c r="C18" s="14" t="s">
        <v>22</v>
      </c>
      <c r="D18" s="14">
        <f t="shared" ref="D18:E18" si="3">D44</f>
        <v>2018</v>
      </c>
      <c r="E18" s="14">
        <f t="shared" si="3"/>
        <v>2022</v>
      </c>
      <c r="F18" s="12" t="s">
        <v>144</v>
      </c>
      <c r="G18" s="6">
        <f>G44</f>
        <v>774.48049495090515</v>
      </c>
      <c r="H18" s="6">
        <f t="shared" ref="H18:K18" si="4">H44</f>
        <v>85.967334939550469</v>
      </c>
      <c r="I18" s="6">
        <f t="shared" si="4"/>
        <v>688.51316001135478</v>
      </c>
      <c r="J18" s="6">
        <f t="shared" si="4"/>
        <v>0</v>
      </c>
      <c r="K18" s="6">
        <f t="shared" si="4"/>
        <v>0</v>
      </c>
      <c r="L18" s="14">
        <f t="shared" ref="L18:M18" si="5">L44</f>
        <v>0</v>
      </c>
      <c r="M18" s="14">
        <f t="shared" si="5"/>
        <v>0</v>
      </c>
      <c r="N18" s="6">
        <f t="shared" ref="N18" si="6">N44</f>
        <v>140.53639292887121</v>
      </c>
      <c r="O18" s="6">
        <f t="shared" ref="O18" si="7">O44</f>
        <v>138.95221007288137</v>
      </c>
      <c r="P18" s="6">
        <f t="shared" ref="P18" si="8">P44</f>
        <v>144.11349254237288</v>
      </c>
      <c r="Q18" s="6">
        <f t="shared" ref="Q18" si="9">Q44</f>
        <v>178.51142508474578</v>
      </c>
      <c r="R18" s="6">
        <f t="shared" ref="R18" si="10">R44</f>
        <v>172.36697432203391</v>
      </c>
      <c r="S18" s="6">
        <f t="shared" si="2"/>
        <v>774.48049495090527</v>
      </c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</row>
    <row r="19" spans="1:47" ht="63">
      <c r="A19" s="14" t="s">
        <v>25</v>
      </c>
      <c r="B19" s="14" t="s">
        <v>26</v>
      </c>
      <c r="C19" s="14" t="s">
        <v>22</v>
      </c>
      <c r="D19" s="14">
        <f t="shared" ref="D19:E19" si="11">D68</f>
        <v>2018</v>
      </c>
      <c r="E19" s="14">
        <f t="shared" si="11"/>
        <v>2022</v>
      </c>
      <c r="F19" s="14" t="s">
        <v>144</v>
      </c>
      <c r="G19" s="6">
        <f t="shared" ref="G19:K19" si="12">G68</f>
        <v>438.98173945821861</v>
      </c>
      <c r="H19" s="6">
        <f t="shared" si="12"/>
        <v>48.726973079862276</v>
      </c>
      <c r="I19" s="6">
        <f t="shared" si="12"/>
        <v>390.25476637835641</v>
      </c>
      <c r="J19" s="6">
        <f t="shared" si="12"/>
        <v>0</v>
      </c>
      <c r="K19" s="6">
        <f t="shared" si="12"/>
        <v>0</v>
      </c>
      <c r="L19" s="14">
        <f t="shared" ref="L19:M19" si="13">L68</f>
        <v>0</v>
      </c>
      <c r="M19" s="14">
        <f t="shared" si="13"/>
        <v>0</v>
      </c>
      <c r="N19" s="6">
        <f t="shared" ref="N19" si="14">N68</f>
        <v>79.015116873472877</v>
      </c>
      <c r="O19" s="6">
        <f t="shared" ref="O19" si="15">O68</f>
        <v>70.868134449152535</v>
      </c>
      <c r="P19" s="6">
        <f t="shared" ref="P19" si="16">P68</f>
        <v>222.43081355932202</v>
      </c>
      <c r="Q19" s="6">
        <f t="shared" ref="Q19" si="17">Q68</f>
        <v>27.741505084745761</v>
      </c>
      <c r="R19" s="6">
        <f t="shared" ref="R19" si="18">R68</f>
        <v>38.926169491525428</v>
      </c>
      <c r="S19" s="6">
        <f t="shared" si="2"/>
        <v>438.98173945821861</v>
      </c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</row>
    <row r="20" spans="1:47" ht="31.5">
      <c r="A20" s="14" t="s">
        <v>27</v>
      </c>
      <c r="B20" s="14" t="s">
        <v>28</v>
      </c>
      <c r="C20" s="14" t="s">
        <v>22</v>
      </c>
      <c r="D20" s="14" t="s">
        <v>144</v>
      </c>
      <c r="E20" s="14" t="s">
        <v>144</v>
      </c>
      <c r="F20" s="12" t="s">
        <v>144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14">
        <v>0</v>
      </c>
      <c r="M20" s="14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f t="shared" si="2"/>
        <v>0</v>
      </c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</row>
    <row r="21" spans="1:47" ht="47.25">
      <c r="A21" s="14" t="s">
        <v>29</v>
      </c>
      <c r="B21" s="14" t="s">
        <v>30</v>
      </c>
      <c r="C21" s="14" t="s">
        <v>22</v>
      </c>
      <c r="D21" s="14" t="s">
        <v>144</v>
      </c>
      <c r="E21" s="14" t="s">
        <v>144</v>
      </c>
      <c r="F21" s="14" t="s">
        <v>144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f t="shared" si="2"/>
        <v>0</v>
      </c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</row>
    <row r="22" spans="1:47">
      <c r="A22" s="14" t="s">
        <v>31</v>
      </c>
      <c r="B22" s="14" t="s">
        <v>32</v>
      </c>
      <c r="C22" s="14" t="s">
        <v>22</v>
      </c>
      <c r="D22" s="14">
        <f>D79</f>
        <v>2018</v>
      </c>
      <c r="E22" s="14">
        <f>E79</f>
        <v>2022</v>
      </c>
      <c r="F22" s="14" t="s">
        <v>144</v>
      </c>
      <c r="G22" s="6">
        <f t="shared" ref="G22:K22" si="19">G79</f>
        <v>79.856779661016958</v>
      </c>
      <c r="H22" s="6">
        <f t="shared" si="19"/>
        <v>0</v>
      </c>
      <c r="I22" s="6">
        <f t="shared" si="19"/>
        <v>0</v>
      </c>
      <c r="J22" s="6">
        <f t="shared" si="19"/>
        <v>0</v>
      </c>
      <c r="K22" s="6">
        <f t="shared" si="19"/>
        <v>79.856779661016958</v>
      </c>
      <c r="L22" s="14">
        <v>0</v>
      </c>
      <c r="M22" s="14">
        <v>0</v>
      </c>
      <c r="N22" s="6">
        <f t="shared" ref="N22" si="20">N79</f>
        <v>14.67457627118644</v>
      </c>
      <c r="O22" s="6">
        <f t="shared" ref="O22" si="21">O79</f>
        <v>14.872881355932204</v>
      </c>
      <c r="P22" s="6">
        <f t="shared" ref="P22" si="22">P79</f>
        <v>16.025423728813561</v>
      </c>
      <c r="Q22" s="6">
        <f t="shared" ref="Q22" si="23">Q79</f>
        <v>16.8135593220339</v>
      </c>
      <c r="R22" s="6">
        <f t="shared" ref="R22" si="24">R79</f>
        <v>17.470338983050848</v>
      </c>
      <c r="S22" s="6">
        <f t="shared" si="2"/>
        <v>79.856779661016958</v>
      </c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</row>
    <row r="23" spans="1:47">
      <c r="A23" s="14" t="s">
        <v>33</v>
      </c>
      <c r="B23" s="14" t="s">
        <v>120</v>
      </c>
      <c r="C23" s="14" t="s">
        <v>143</v>
      </c>
      <c r="D23" s="14">
        <f t="shared" ref="D23:E23" si="25">D44</f>
        <v>2018</v>
      </c>
      <c r="E23" s="14">
        <f t="shared" si="25"/>
        <v>2022</v>
      </c>
      <c r="F23" s="12" t="s">
        <v>144</v>
      </c>
      <c r="G23" s="6">
        <f>G24+G44+G68+G77+G78+G79</f>
        <v>1293.3190140701408</v>
      </c>
      <c r="H23" s="6">
        <f t="shared" ref="H23:K23" si="26">H24+H44+H68+H77+H78+H79</f>
        <v>134.69430801941274</v>
      </c>
      <c r="I23" s="6">
        <f t="shared" si="26"/>
        <v>1078.7679263897112</v>
      </c>
      <c r="J23" s="6">
        <f t="shared" si="26"/>
        <v>0</v>
      </c>
      <c r="K23" s="6">
        <f t="shared" si="26"/>
        <v>79.856779661016958</v>
      </c>
      <c r="L23" s="14">
        <f t="shared" ref="L23:M23" si="27">L24+L44+L68+L77+L78+L79</f>
        <v>0</v>
      </c>
      <c r="M23" s="14">
        <f t="shared" si="27"/>
        <v>0</v>
      </c>
      <c r="N23" s="6">
        <f t="shared" ref="N23" si="28">N24+N44+N68+N77+N78+N79</f>
        <v>234.22608607353052</v>
      </c>
      <c r="O23" s="6">
        <f t="shared" ref="O23" si="29">O24+O44+O68+O77+O78+O79</f>
        <v>224.69322587796611</v>
      </c>
      <c r="P23" s="6">
        <f t="shared" ref="P23" si="30">P24+P44+P68+P77+P78+P79</f>
        <v>382.56972983050849</v>
      </c>
      <c r="Q23" s="6">
        <f t="shared" ref="Q23" si="31">Q24+Q44+Q68+Q77+Q78+Q79</f>
        <v>223.06648949152546</v>
      </c>
      <c r="R23" s="6">
        <f t="shared" ref="R23" si="32">R24+R44+R68+R77+R78+R79</f>
        <v>228.76348279661019</v>
      </c>
      <c r="S23" s="6">
        <f t="shared" si="2"/>
        <v>1293.3190140701408</v>
      </c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</row>
    <row r="24" spans="1:47" ht="31.5">
      <c r="A24" s="14" t="s">
        <v>34</v>
      </c>
      <c r="B24" s="14" t="s">
        <v>35</v>
      </c>
      <c r="C24" s="14" t="s">
        <v>22</v>
      </c>
      <c r="D24" s="14" t="s">
        <v>144</v>
      </c>
      <c r="E24" s="14" t="s">
        <v>144</v>
      </c>
      <c r="F24" s="14" t="s">
        <v>144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f t="shared" si="2"/>
        <v>0</v>
      </c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</row>
    <row r="25" spans="1:47" ht="47.25" customHeight="1">
      <c r="A25" s="14" t="s">
        <v>36</v>
      </c>
      <c r="B25" s="14" t="s">
        <v>37</v>
      </c>
      <c r="C25" s="14" t="s">
        <v>22</v>
      </c>
      <c r="D25" s="14" t="s">
        <v>144</v>
      </c>
      <c r="E25" s="14" t="s">
        <v>144</v>
      </c>
      <c r="F25" s="14" t="s">
        <v>144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f t="shared" si="2"/>
        <v>0</v>
      </c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</row>
    <row r="26" spans="1:47" ht="63" customHeight="1">
      <c r="A26" s="14" t="s">
        <v>38</v>
      </c>
      <c r="B26" s="14" t="s">
        <v>39</v>
      </c>
      <c r="C26" s="14" t="s">
        <v>22</v>
      </c>
      <c r="D26" s="14" t="s">
        <v>144</v>
      </c>
      <c r="E26" s="14" t="s">
        <v>144</v>
      </c>
      <c r="F26" s="14" t="s">
        <v>144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f t="shared" si="2"/>
        <v>0</v>
      </c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</row>
    <row r="27" spans="1:47" ht="63" customHeight="1">
      <c r="A27" s="14" t="s">
        <v>40</v>
      </c>
      <c r="B27" s="14" t="s">
        <v>41</v>
      </c>
      <c r="C27" s="14" t="s">
        <v>22</v>
      </c>
      <c r="D27" s="14" t="s">
        <v>144</v>
      </c>
      <c r="E27" s="14" t="s">
        <v>144</v>
      </c>
      <c r="F27" s="14" t="s">
        <v>144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f t="shared" si="2"/>
        <v>0</v>
      </c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</row>
    <row r="28" spans="1:47" ht="63" customHeight="1">
      <c r="A28" s="14" t="s">
        <v>42</v>
      </c>
      <c r="B28" s="14" t="s">
        <v>43</v>
      </c>
      <c r="C28" s="14" t="s">
        <v>22</v>
      </c>
      <c r="D28" s="14" t="s">
        <v>144</v>
      </c>
      <c r="E28" s="14" t="s">
        <v>144</v>
      </c>
      <c r="F28" s="14" t="s">
        <v>144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f t="shared" si="2"/>
        <v>0</v>
      </c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</row>
    <row r="29" spans="1:47" ht="47.25" customHeight="1">
      <c r="A29" s="14" t="s">
        <v>44</v>
      </c>
      <c r="B29" s="14" t="s">
        <v>45</v>
      </c>
      <c r="C29" s="14" t="s">
        <v>22</v>
      </c>
      <c r="D29" s="14" t="s">
        <v>144</v>
      </c>
      <c r="E29" s="14" t="s">
        <v>144</v>
      </c>
      <c r="F29" s="14" t="s">
        <v>144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f t="shared" si="2"/>
        <v>0</v>
      </c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</row>
    <row r="30" spans="1:47" ht="78.75" customHeight="1">
      <c r="A30" s="14" t="s">
        <v>46</v>
      </c>
      <c r="B30" s="14" t="s">
        <v>47</v>
      </c>
      <c r="C30" s="14" t="s">
        <v>22</v>
      </c>
      <c r="D30" s="14" t="s">
        <v>144</v>
      </c>
      <c r="E30" s="14" t="s">
        <v>144</v>
      </c>
      <c r="F30" s="14" t="s">
        <v>144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f t="shared" si="2"/>
        <v>0</v>
      </c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</row>
    <row r="31" spans="1:47" ht="47.25" customHeight="1">
      <c r="A31" s="14" t="s">
        <v>48</v>
      </c>
      <c r="B31" s="14" t="s">
        <v>49</v>
      </c>
      <c r="C31" s="14" t="s">
        <v>22</v>
      </c>
      <c r="D31" s="14" t="s">
        <v>144</v>
      </c>
      <c r="E31" s="14" t="s">
        <v>144</v>
      </c>
      <c r="F31" s="14" t="s">
        <v>144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f t="shared" si="2"/>
        <v>0</v>
      </c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</row>
    <row r="32" spans="1:47" ht="47.25" customHeight="1">
      <c r="A32" s="14" t="s">
        <v>50</v>
      </c>
      <c r="B32" s="14" t="s">
        <v>51</v>
      </c>
      <c r="C32" s="14" t="s">
        <v>22</v>
      </c>
      <c r="D32" s="14" t="s">
        <v>144</v>
      </c>
      <c r="E32" s="14" t="s">
        <v>144</v>
      </c>
      <c r="F32" s="14" t="s">
        <v>144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f t="shared" si="2"/>
        <v>0</v>
      </c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</row>
    <row r="33" spans="1:47" ht="47.25" customHeight="1">
      <c r="A33" s="14" t="s">
        <v>52</v>
      </c>
      <c r="B33" s="14" t="s">
        <v>53</v>
      </c>
      <c r="C33" s="14" t="s">
        <v>22</v>
      </c>
      <c r="D33" s="14" t="s">
        <v>144</v>
      </c>
      <c r="E33" s="14" t="s">
        <v>144</v>
      </c>
      <c r="F33" s="14" t="s">
        <v>144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f t="shared" si="2"/>
        <v>0</v>
      </c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</row>
    <row r="34" spans="1:47" ht="126" customHeight="1">
      <c r="A34" s="14" t="s">
        <v>52</v>
      </c>
      <c r="B34" s="14" t="s">
        <v>54</v>
      </c>
      <c r="C34" s="14" t="s">
        <v>22</v>
      </c>
      <c r="D34" s="14" t="s">
        <v>144</v>
      </c>
      <c r="E34" s="14" t="s">
        <v>144</v>
      </c>
      <c r="F34" s="14" t="s">
        <v>144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f t="shared" si="2"/>
        <v>0</v>
      </c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</row>
    <row r="35" spans="1:47" ht="110.25" customHeight="1">
      <c r="A35" s="14" t="s">
        <v>52</v>
      </c>
      <c r="B35" s="14" t="s">
        <v>55</v>
      </c>
      <c r="C35" s="14" t="s">
        <v>22</v>
      </c>
      <c r="D35" s="14" t="s">
        <v>144</v>
      </c>
      <c r="E35" s="14" t="s">
        <v>144</v>
      </c>
      <c r="F35" s="14" t="s">
        <v>144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f t="shared" si="2"/>
        <v>0</v>
      </c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</row>
    <row r="36" spans="1:47" ht="110.25" customHeight="1">
      <c r="A36" s="14" t="s">
        <v>52</v>
      </c>
      <c r="B36" s="14" t="s">
        <v>56</v>
      </c>
      <c r="C36" s="14" t="s">
        <v>22</v>
      </c>
      <c r="D36" s="14" t="s">
        <v>144</v>
      </c>
      <c r="E36" s="14" t="s">
        <v>144</v>
      </c>
      <c r="F36" s="14" t="s">
        <v>144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f t="shared" si="2"/>
        <v>0</v>
      </c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</row>
    <row r="37" spans="1:47" ht="47.25" customHeight="1">
      <c r="A37" s="14" t="s">
        <v>57</v>
      </c>
      <c r="B37" s="14" t="s">
        <v>53</v>
      </c>
      <c r="C37" s="14" t="s">
        <v>22</v>
      </c>
      <c r="D37" s="14" t="s">
        <v>144</v>
      </c>
      <c r="E37" s="14" t="s">
        <v>144</v>
      </c>
      <c r="F37" s="14" t="s">
        <v>144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f t="shared" si="2"/>
        <v>0</v>
      </c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</row>
    <row r="38" spans="1:47" ht="126" customHeight="1">
      <c r="A38" s="14" t="s">
        <v>57</v>
      </c>
      <c r="B38" s="14" t="s">
        <v>54</v>
      </c>
      <c r="C38" s="14" t="s">
        <v>22</v>
      </c>
      <c r="D38" s="14" t="s">
        <v>144</v>
      </c>
      <c r="E38" s="14" t="s">
        <v>144</v>
      </c>
      <c r="F38" s="14" t="s">
        <v>144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f t="shared" si="2"/>
        <v>0</v>
      </c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</row>
    <row r="39" spans="1:47" ht="110.25" customHeight="1">
      <c r="A39" s="14" t="s">
        <v>57</v>
      </c>
      <c r="B39" s="14" t="s">
        <v>55</v>
      </c>
      <c r="C39" s="14" t="s">
        <v>22</v>
      </c>
      <c r="D39" s="14" t="s">
        <v>144</v>
      </c>
      <c r="E39" s="14" t="s">
        <v>144</v>
      </c>
      <c r="F39" s="14" t="s">
        <v>144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f t="shared" si="2"/>
        <v>0</v>
      </c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</row>
    <row r="40" spans="1:47" ht="110.25" customHeight="1">
      <c r="A40" s="14" t="s">
        <v>57</v>
      </c>
      <c r="B40" s="14" t="s">
        <v>58</v>
      </c>
      <c r="C40" s="14" t="s">
        <v>22</v>
      </c>
      <c r="D40" s="14" t="s">
        <v>144</v>
      </c>
      <c r="E40" s="14" t="s">
        <v>144</v>
      </c>
      <c r="F40" s="14" t="s">
        <v>144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f t="shared" si="2"/>
        <v>0</v>
      </c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</row>
    <row r="41" spans="1:47" ht="94.5" customHeight="1">
      <c r="A41" s="14" t="s">
        <v>59</v>
      </c>
      <c r="B41" s="14" t="s">
        <v>60</v>
      </c>
      <c r="C41" s="14" t="s">
        <v>22</v>
      </c>
      <c r="D41" s="14" t="s">
        <v>144</v>
      </c>
      <c r="E41" s="14" t="s">
        <v>144</v>
      </c>
      <c r="F41" s="14" t="s">
        <v>144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f t="shared" si="2"/>
        <v>0</v>
      </c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</row>
    <row r="42" spans="1:47" ht="78.75" customHeight="1">
      <c r="A42" s="14" t="s">
        <v>61</v>
      </c>
      <c r="B42" s="14" t="s">
        <v>62</v>
      </c>
      <c r="C42" s="14" t="s">
        <v>22</v>
      </c>
      <c r="D42" s="14" t="s">
        <v>144</v>
      </c>
      <c r="E42" s="14" t="s">
        <v>144</v>
      </c>
      <c r="F42" s="14" t="s">
        <v>144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f t="shared" si="2"/>
        <v>0</v>
      </c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</row>
    <row r="43" spans="1:47" ht="78.75" customHeight="1">
      <c r="A43" s="14" t="s">
        <v>63</v>
      </c>
      <c r="B43" s="14" t="s">
        <v>64</v>
      </c>
      <c r="C43" s="14" t="s">
        <v>22</v>
      </c>
      <c r="D43" s="14" t="s">
        <v>144</v>
      </c>
      <c r="E43" s="14" t="s">
        <v>144</v>
      </c>
      <c r="F43" s="14" t="s">
        <v>144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f t="shared" si="2"/>
        <v>0</v>
      </c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</row>
    <row r="44" spans="1:47" ht="47.25">
      <c r="A44" s="14" t="s">
        <v>65</v>
      </c>
      <c r="B44" s="14" t="s">
        <v>66</v>
      </c>
      <c r="C44" s="14" t="s">
        <v>22</v>
      </c>
      <c r="D44" s="14">
        <f t="shared" ref="D44:E44" si="33">D45</f>
        <v>2018</v>
      </c>
      <c r="E44" s="14">
        <f t="shared" si="33"/>
        <v>2022</v>
      </c>
      <c r="F44" s="12" t="s">
        <v>144</v>
      </c>
      <c r="G44" s="6">
        <f t="shared" ref="G44:K44" si="34">G45+G49+G56+G65</f>
        <v>774.48049495090515</v>
      </c>
      <c r="H44" s="6">
        <f t="shared" si="34"/>
        <v>85.967334939550469</v>
      </c>
      <c r="I44" s="6">
        <f t="shared" si="34"/>
        <v>688.51316001135478</v>
      </c>
      <c r="J44" s="6">
        <f t="shared" si="34"/>
        <v>0</v>
      </c>
      <c r="K44" s="6">
        <f t="shared" si="34"/>
        <v>0</v>
      </c>
      <c r="L44" s="14">
        <f t="shared" ref="L44:M44" si="35">L45+L49+L56+L65</f>
        <v>0</v>
      </c>
      <c r="M44" s="14">
        <f t="shared" si="35"/>
        <v>0</v>
      </c>
      <c r="N44" s="6">
        <f t="shared" ref="N44" si="36">N45+N49+N56+N65</f>
        <v>140.53639292887121</v>
      </c>
      <c r="O44" s="6">
        <f t="shared" ref="O44" si="37">O45+O49+O56+O65</f>
        <v>138.95221007288137</v>
      </c>
      <c r="P44" s="6">
        <f t="shared" ref="P44" si="38">P45+P49+P56+P65</f>
        <v>144.11349254237288</v>
      </c>
      <c r="Q44" s="6">
        <f t="shared" ref="Q44" si="39">Q45+Q49+Q56+Q65</f>
        <v>178.51142508474578</v>
      </c>
      <c r="R44" s="6">
        <f t="shared" ref="R44" si="40">R45+R49+R56+R65</f>
        <v>172.36697432203391</v>
      </c>
      <c r="S44" s="6">
        <f t="shared" si="2"/>
        <v>774.48049495090527</v>
      </c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</row>
    <row r="45" spans="1:47" ht="78.75" customHeight="1">
      <c r="A45" s="14" t="s">
        <v>67</v>
      </c>
      <c r="B45" s="14" t="s">
        <v>68</v>
      </c>
      <c r="C45" s="14" t="s">
        <v>22</v>
      </c>
      <c r="D45" s="14">
        <f t="shared" ref="D45:E45" si="41">D47</f>
        <v>2018</v>
      </c>
      <c r="E45" s="14">
        <f t="shared" si="41"/>
        <v>2022</v>
      </c>
      <c r="F45" s="14" t="s">
        <v>144</v>
      </c>
      <c r="G45" s="6">
        <f t="shared" ref="G45:K45" si="42">G46+G47</f>
        <v>449.35674915254242</v>
      </c>
      <c r="H45" s="6">
        <f t="shared" si="42"/>
        <v>49.878599155932207</v>
      </c>
      <c r="I45" s="6">
        <f t="shared" si="42"/>
        <v>399.47814999661023</v>
      </c>
      <c r="J45" s="6">
        <f t="shared" si="42"/>
        <v>0</v>
      </c>
      <c r="K45" s="6">
        <f t="shared" si="42"/>
        <v>0</v>
      </c>
      <c r="L45" s="14">
        <f t="shared" ref="L45:M45" si="43">L46+L47</f>
        <v>0</v>
      </c>
      <c r="M45" s="14">
        <f t="shared" si="43"/>
        <v>0</v>
      </c>
      <c r="N45" s="6">
        <f t="shared" ref="N45" si="44">N46+N47</f>
        <v>78.252177966101712</v>
      </c>
      <c r="O45" s="6">
        <f t="shared" ref="O45" si="45">O46+O47</f>
        <v>67.423728813559322</v>
      </c>
      <c r="P45" s="6">
        <f t="shared" ref="P45" si="46">P46+P47</f>
        <v>105.66570949152542</v>
      </c>
      <c r="Q45" s="6">
        <f t="shared" ref="Q45" si="47">Q46+Q47</f>
        <v>82.767251525423731</v>
      </c>
      <c r="R45" s="6">
        <f t="shared" ref="R45" si="48">R46+R47</f>
        <v>115.24788135593222</v>
      </c>
      <c r="S45" s="6">
        <f t="shared" si="2"/>
        <v>449.35674915254242</v>
      </c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</row>
    <row r="46" spans="1:47" ht="31.5" customHeight="1">
      <c r="A46" s="14" t="s">
        <v>69</v>
      </c>
      <c r="B46" s="14" t="s">
        <v>70</v>
      </c>
      <c r="C46" s="14" t="s">
        <v>22</v>
      </c>
      <c r="D46" s="14" t="s">
        <v>144</v>
      </c>
      <c r="E46" s="14" t="s">
        <v>144</v>
      </c>
      <c r="F46" s="14" t="s">
        <v>144</v>
      </c>
      <c r="G46" s="6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f t="shared" si="2"/>
        <v>0</v>
      </c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</row>
    <row r="47" spans="1:47" ht="63" customHeight="1">
      <c r="A47" s="14" t="s">
        <v>71</v>
      </c>
      <c r="B47" s="14" t="s">
        <v>72</v>
      </c>
      <c r="C47" s="14" t="s">
        <v>22</v>
      </c>
      <c r="D47" s="14">
        <f t="shared" ref="D47:E47" si="49">D48</f>
        <v>2018</v>
      </c>
      <c r="E47" s="14">
        <f t="shared" si="49"/>
        <v>2022</v>
      </c>
      <c r="F47" s="14" t="s">
        <v>144</v>
      </c>
      <c r="G47" s="6">
        <f t="shared" ref="G47:K47" si="50">G48</f>
        <v>449.35674915254242</v>
      </c>
      <c r="H47" s="6">
        <f t="shared" si="50"/>
        <v>49.878599155932207</v>
      </c>
      <c r="I47" s="6">
        <f t="shared" si="50"/>
        <v>399.47814999661023</v>
      </c>
      <c r="J47" s="6">
        <f t="shared" si="50"/>
        <v>0</v>
      </c>
      <c r="K47" s="6">
        <f t="shared" si="50"/>
        <v>0</v>
      </c>
      <c r="L47" s="14">
        <f t="shared" ref="L47:M47" si="51">L48</f>
        <v>0</v>
      </c>
      <c r="M47" s="14">
        <f t="shared" si="51"/>
        <v>0</v>
      </c>
      <c r="N47" s="6">
        <f t="shared" ref="N47" si="52">N48</f>
        <v>78.252177966101712</v>
      </c>
      <c r="O47" s="6">
        <f t="shared" ref="O47" si="53">O48</f>
        <v>67.423728813559322</v>
      </c>
      <c r="P47" s="6">
        <f t="shared" ref="P47" si="54">P48</f>
        <v>105.66570949152542</v>
      </c>
      <c r="Q47" s="6">
        <f t="shared" ref="Q47" si="55">Q48</f>
        <v>82.767251525423731</v>
      </c>
      <c r="R47" s="6">
        <f t="shared" ref="R47" si="56">R48</f>
        <v>115.24788135593222</v>
      </c>
      <c r="S47" s="6">
        <f t="shared" si="2"/>
        <v>449.35674915254242</v>
      </c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</row>
    <row r="48" spans="1:47" ht="47.25" customHeight="1">
      <c r="A48" s="14" t="s">
        <v>71</v>
      </c>
      <c r="B48" s="14" t="s">
        <v>121</v>
      </c>
      <c r="C48" s="14" t="s">
        <v>122</v>
      </c>
      <c r="D48" s="14">
        <v>2018</v>
      </c>
      <c r="E48" s="14">
        <v>2022</v>
      </c>
      <c r="F48" s="12" t="s">
        <v>144</v>
      </c>
      <c r="G48" s="6">
        <f>S48</f>
        <v>449.35674915254242</v>
      </c>
      <c r="H48" s="6">
        <f>G48*0.111</f>
        <v>49.878599155932207</v>
      </c>
      <c r="I48" s="6">
        <f>G48*0.889</f>
        <v>399.47814999661023</v>
      </c>
      <c r="J48" s="6">
        <v>0</v>
      </c>
      <c r="K48" s="6">
        <v>0</v>
      </c>
      <c r="L48" s="14">
        <v>0</v>
      </c>
      <c r="M48" s="14">
        <v>0</v>
      </c>
      <c r="N48" s="6">
        <v>78.252177966101712</v>
      </c>
      <c r="O48" s="6">
        <v>67.423728813559322</v>
      </c>
      <c r="P48" s="6">
        <v>105.66570949152542</v>
      </c>
      <c r="Q48" s="6">
        <v>82.767251525423731</v>
      </c>
      <c r="R48" s="6">
        <v>115.24788135593222</v>
      </c>
      <c r="S48" s="6">
        <f t="shared" ref="S48:S79" si="57">N48+O48+P48+Q48+R48</f>
        <v>449.35674915254242</v>
      </c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</row>
    <row r="49" spans="1:47" ht="31.5" customHeight="1">
      <c r="A49" s="14" t="s">
        <v>73</v>
      </c>
      <c r="B49" s="14" t="s">
        <v>74</v>
      </c>
      <c r="C49" s="14" t="s">
        <v>22</v>
      </c>
      <c r="D49" s="14">
        <f t="shared" ref="D49:E49" si="58">D50</f>
        <v>2018</v>
      </c>
      <c r="E49" s="14">
        <f t="shared" si="58"/>
        <v>2022</v>
      </c>
      <c r="F49" s="14" t="s">
        <v>144</v>
      </c>
      <c r="G49" s="6">
        <f t="shared" ref="G49:K49" si="59">G50+G55</f>
        <v>325.12374579836273</v>
      </c>
      <c r="H49" s="6">
        <f t="shared" si="59"/>
        <v>36.088735783618262</v>
      </c>
      <c r="I49" s="6">
        <f t="shared" si="59"/>
        <v>289.0350100147445</v>
      </c>
      <c r="J49" s="6">
        <f t="shared" si="59"/>
        <v>0</v>
      </c>
      <c r="K49" s="6">
        <f t="shared" si="59"/>
        <v>0</v>
      </c>
      <c r="L49" s="14">
        <f t="shared" ref="L49:M49" si="60">L50+L55</f>
        <v>0</v>
      </c>
      <c r="M49" s="14">
        <f t="shared" si="60"/>
        <v>0</v>
      </c>
      <c r="N49" s="6">
        <f t="shared" ref="N49" si="61">N50+N55</f>
        <v>62.284214962769497</v>
      </c>
      <c r="O49" s="6">
        <f t="shared" ref="O49" si="62">O50+O55</f>
        <v>71.528481259322035</v>
      </c>
      <c r="P49" s="6">
        <f t="shared" ref="P49" si="63">P50+P55</f>
        <v>38.447783050847463</v>
      </c>
      <c r="Q49" s="6">
        <f t="shared" ref="Q49" si="64">Q50+Q55</f>
        <v>95.744173559322036</v>
      </c>
      <c r="R49" s="6">
        <f t="shared" ref="R49" si="65">R50+R55</f>
        <v>57.119092966101697</v>
      </c>
      <c r="S49" s="6">
        <f t="shared" si="57"/>
        <v>325.12374579836273</v>
      </c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</row>
    <row r="50" spans="1:47" ht="47.25" customHeight="1">
      <c r="A50" s="14" t="s">
        <v>75</v>
      </c>
      <c r="B50" s="14" t="s">
        <v>76</v>
      </c>
      <c r="C50" s="14" t="s">
        <v>22</v>
      </c>
      <c r="D50" s="14">
        <f t="shared" ref="D50:E50" si="66">D51</f>
        <v>2018</v>
      </c>
      <c r="E50" s="14">
        <f t="shared" si="66"/>
        <v>2022</v>
      </c>
      <c r="F50" s="14" t="s">
        <v>144</v>
      </c>
      <c r="G50" s="6">
        <f t="shared" ref="G50:K50" si="67">SUM(G51:G54)</f>
        <v>325.12374579836273</v>
      </c>
      <c r="H50" s="6">
        <f t="shared" si="67"/>
        <v>36.088735783618262</v>
      </c>
      <c r="I50" s="6">
        <f t="shared" si="67"/>
        <v>289.0350100147445</v>
      </c>
      <c r="J50" s="6">
        <f t="shared" si="67"/>
        <v>0</v>
      </c>
      <c r="K50" s="6">
        <f t="shared" si="67"/>
        <v>0</v>
      </c>
      <c r="L50" s="14">
        <f t="shared" ref="L50:M50" si="68">SUM(L51:L54)</f>
        <v>0</v>
      </c>
      <c r="M50" s="14">
        <f t="shared" si="68"/>
        <v>0</v>
      </c>
      <c r="N50" s="6">
        <f t="shared" ref="N50" si="69">SUM(N51:N54)</f>
        <v>62.284214962769497</v>
      </c>
      <c r="O50" s="6">
        <f t="shared" ref="O50" si="70">SUM(O51:O54)</f>
        <v>71.528481259322035</v>
      </c>
      <c r="P50" s="6">
        <f t="shared" ref="P50" si="71">SUM(P51:P54)</f>
        <v>38.447783050847463</v>
      </c>
      <c r="Q50" s="6">
        <f t="shared" ref="Q50" si="72">SUM(Q51:Q54)</f>
        <v>95.744173559322036</v>
      </c>
      <c r="R50" s="6">
        <f t="shared" ref="R50" si="73">SUM(R51:R54)</f>
        <v>57.119092966101697</v>
      </c>
      <c r="S50" s="6">
        <f t="shared" si="57"/>
        <v>325.12374579836273</v>
      </c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</row>
    <row r="51" spans="1:47" ht="47.25" customHeight="1">
      <c r="A51" s="14" t="s">
        <v>75</v>
      </c>
      <c r="B51" s="14" t="s">
        <v>123</v>
      </c>
      <c r="C51" s="14" t="s">
        <v>124</v>
      </c>
      <c r="D51" s="14">
        <v>2018</v>
      </c>
      <c r="E51" s="14">
        <v>2022</v>
      </c>
      <c r="F51" s="12" t="s">
        <v>144</v>
      </c>
      <c r="G51" s="6">
        <f t="shared" ref="G51:G54" si="74">S51</f>
        <v>15.316949152542374</v>
      </c>
      <c r="H51" s="6">
        <f t="shared" ref="H51:H54" si="75">G51*0.111</f>
        <v>1.7001813559322037</v>
      </c>
      <c r="I51" s="6">
        <f t="shared" ref="I51:I54" si="76">G51*0.889</f>
        <v>13.616767796610171</v>
      </c>
      <c r="J51" s="6">
        <v>0</v>
      </c>
      <c r="K51" s="6">
        <v>0</v>
      </c>
      <c r="L51" s="14">
        <v>0</v>
      </c>
      <c r="M51" s="14">
        <v>0</v>
      </c>
      <c r="N51" s="6">
        <v>2.3516949152542379</v>
      </c>
      <c r="O51" s="6">
        <v>3.7677966101694915</v>
      </c>
      <c r="P51" s="6">
        <v>4.1355932203389836</v>
      </c>
      <c r="Q51" s="6">
        <v>3.1457627118644069</v>
      </c>
      <c r="R51" s="6">
        <v>1.9161016949152545</v>
      </c>
      <c r="S51" s="6">
        <f t="shared" si="57"/>
        <v>15.316949152542374</v>
      </c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</row>
    <row r="52" spans="1:47" ht="47.25">
      <c r="A52" s="14" t="s">
        <v>75</v>
      </c>
      <c r="B52" s="14" t="s">
        <v>125</v>
      </c>
      <c r="C52" s="14" t="s">
        <v>126</v>
      </c>
      <c r="D52" s="14">
        <v>2018</v>
      </c>
      <c r="E52" s="14">
        <v>2022</v>
      </c>
      <c r="F52" s="12" t="s">
        <v>144</v>
      </c>
      <c r="G52" s="6">
        <f t="shared" si="74"/>
        <v>216.13421796610172</v>
      </c>
      <c r="H52" s="6">
        <f t="shared" si="75"/>
        <v>23.990898194237289</v>
      </c>
      <c r="I52" s="6">
        <f t="shared" si="76"/>
        <v>192.14331977186444</v>
      </c>
      <c r="J52" s="6">
        <v>0</v>
      </c>
      <c r="K52" s="6">
        <v>0</v>
      </c>
      <c r="L52" s="14">
        <v>0</v>
      </c>
      <c r="M52" s="14">
        <v>0</v>
      </c>
      <c r="N52" s="6">
        <v>43.737762711864413</v>
      </c>
      <c r="O52" s="6">
        <v>40.062832627118645</v>
      </c>
      <c r="P52" s="6">
        <v>25.491176271186443</v>
      </c>
      <c r="Q52" s="6">
        <v>66.074576271186444</v>
      </c>
      <c r="R52" s="6">
        <v>40.767870084745766</v>
      </c>
      <c r="S52" s="6">
        <f t="shared" si="57"/>
        <v>216.13421796610172</v>
      </c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</row>
    <row r="53" spans="1:47" ht="47.25">
      <c r="A53" s="14" t="s">
        <v>75</v>
      </c>
      <c r="B53" s="14" t="s">
        <v>127</v>
      </c>
      <c r="C53" s="14" t="s">
        <v>128</v>
      </c>
      <c r="D53" s="14">
        <v>2018</v>
      </c>
      <c r="E53" s="14">
        <v>2022</v>
      </c>
      <c r="F53" s="12" t="s">
        <v>144</v>
      </c>
      <c r="G53" s="6">
        <f t="shared" si="74"/>
        <v>51.899305967854239</v>
      </c>
      <c r="H53" s="6">
        <f t="shared" si="75"/>
        <v>5.7608229624318206</v>
      </c>
      <c r="I53" s="6">
        <f t="shared" si="76"/>
        <v>46.138483005422422</v>
      </c>
      <c r="J53" s="6">
        <v>0</v>
      </c>
      <c r="K53" s="6">
        <v>0</v>
      </c>
      <c r="L53" s="14">
        <v>0</v>
      </c>
      <c r="M53" s="14">
        <v>0</v>
      </c>
      <c r="N53" s="6">
        <v>6.2858437763288144</v>
      </c>
      <c r="O53" s="6">
        <v>14.877924055932203</v>
      </c>
      <c r="P53" s="6">
        <v>5.5201898305084747</v>
      </c>
      <c r="Q53" s="6">
        <v>16.697600000000001</v>
      </c>
      <c r="R53" s="6">
        <v>8.517748305084746</v>
      </c>
      <c r="S53" s="6">
        <f t="shared" si="57"/>
        <v>51.899305967854239</v>
      </c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</row>
    <row r="54" spans="1:47" ht="47.25" customHeight="1">
      <c r="A54" s="14" t="s">
        <v>75</v>
      </c>
      <c r="B54" s="14" t="s">
        <v>129</v>
      </c>
      <c r="C54" s="14" t="s">
        <v>130</v>
      </c>
      <c r="D54" s="14">
        <v>2018</v>
      </c>
      <c r="E54" s="14">
        <v>2022</v>
      </c>
      <c r="F54" s="12" t="s">
        <v>144</v>
      </c>
      <c r="G54" s="6">
        <f t="shared" si="74"/>
        <v>41.773272711864408</v>
      </c>
      <c r="H54" s="6">
        <f t="shared" si="75"/>
        <v>4.6368332710169495</v>
      </c>
      <c r="I54" s="6">
        <f t="shared" si="76"/>
        <v>37.136439440847461</v>
      </c>
      <c r="J54" s="6">
        <v>0</v>
      </c>
      <c r="K54" s="6">
        <v>0</v>
      </c>
      <c r="L54" s="14">
        <v>0</v>
      </c>
      <c r="M54" s="14">
        <v>0</v>
      </c>
      <c r="N54" s="6">
        <v>9.9089135593220341</v>
      </c>
      <c r="O54" s="6">
        <v>12.819927966101694</v>
      </c>
      <c r="P54" s="6">
        <v>3.3008237288135591</v>
      </c>
      <c r="Q54" s="6">
        <v>9.8262345762711885</v>
      </c>
      <c r="R54" s="6">
        <v>5.9173728813559325</v>
      </c>
      <c r="S54" s="6">
        <f t="shared" si="57"/>
        <v>41.773272711864408</v>
      </c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</row>
    <row r="55" spans="1:47" ht="31.5" customHeight="1">
      <c r="A55" s="14" t="s">
        <v>77</v>
      </c>
      <c r="B55" s="14" t="s">
        <v>78</v>
      </c>
      <c r="C55" s="14" t="s">
        <v>22</v>
      </c>
      <c r="D55" s="14" t="s">
        <v>144</v>
      </c>
      <c r="E55" s="14" t="s">
        <v>144</v>
      </c>
      <c r="F55" s="14" t="s">
        <v>144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14">
        <v>0</v>
      </c>
      <c r="M55" s="14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f t="shared" si="57"/>
        <v>0</v>
      </c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</row>
    <row r="56" spans="1:47" ht="47.25" customHeight="1">
      <c r="A56" s="14" t="s">
        <v>79</v>
      </c>
      <c r="B56" s="14" t="s">
        <v>80</v>
      </c>
      <c r="C56" s="14" t="s">
        <v>22</v>
      </c>
      <c r="D56" s="14" t="s">
        <v>144</v>
      </c>
      <c r="E56" s="14" t="s">
        <v>144</v>
      </c>
      <c r="F56" s="14" t="s">
        <v>144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14">
        <v>0</v>
      </c>
      <c r="M56" s="14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f t="shared" si="57"/>
        <v>0</v>
      </c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</row>
    <row r="57" spans="1:47" ht="63" customHeight="1">
      <c r="A57" s="14" t="s">
        <v>81</v>
      </c>
      <c r="B57" s="14" t="s">
        <v>82</v>
      </c>
      <c r="C57" s="14" t="s">
        <v>22</v>
      </c>
      <c r="D57" s="14" t="s">
        <v>144</v>
      </c>
      <c r="E57" s="14" t="s">
        <v>144</v>
      </c>
      <c r="F57" s="14" t="s">
        <v>144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14">
        <v>0</v>
      </c>
      <c r="M57" s="14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f t="shared" si="57"/>
        <v>0</v>
      </c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</row>
    <row r="58" spans="1:47" ht="63" customHeight="1">
      <c r="A58" s="14" t="s">
        <v>83</v>
      </c>
      <c r="B58" s="14" t="s">
        <v>84</v>
      </c>
      <c r="C58" s="14" t="s">
        <v>22</v>
      </c>
      <c r="D58" s="14" t="s">
        <v>144</v>
      </c>
      <c r="E58" s="14" t="s">
        <v>144</v>
      </c>
      <c r="F58" s="14" t="s">
        <v>144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14">
        <v>0</v>
      </c>
      <c r="M58" s="14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f t="shared" si="57"/>
        <v>0</v>
      </c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</row>
    <row r="59" spans="1:47" ht="47.25" customHeight="1">
      <c r="A59" s="14" t="s">
        <v>85</v>
      </c>
      <c r="B59" s="14" t="s">
        <v>86</v>
      </c>
      <c r="C59" s="14" t="s">
        <v>22</v>
      </c>
      <c r="D59" s="14" t="s">
        <v>144</v>
      </c>
      <c r="E59" s="14" t="s">
        <v>144</v>
      </c>
      <c r="F59" s="14" t="s">
        <v>144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14">
        <v>0</v>
      </c>
      <c r="M59" s="14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f t="shared" si="57"/>
        <v>0</v>
      </c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</row>
    <row r="60" spans="1:47" ht="63" customHeight="1">
      <c r="A60" s="14" t="s">
        <v>87</v>
      </c>
      <c r="B60" s="14" t="s">
        <v>88</v>
      </c>
      <c r="C60" s="14" t="s">
        <v>22</v>
      </c>
      <c r="D60" s="14" t="s">
        <v>144</v>
      </c>
      <c r="E60" s="14" t="s">
        <v>144</v>
      </c>
      <c r="F60" s="14" t="s">
        <v>144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14">
        <v>0</v>
      </c>
      <c r="M60" s="14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f t="shared" si="57"/>
        <v>0</v>
      </c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</row>
    <row r="61" spans="1:47" ht="63" customHeight="1">
      <c r="A61" s="14" t="s">
        <v>89</v>
      </c>
      <c r="B61" s="14" t="s">
        <v>90</v>
      </c>
      <c r="C61" s="14" t="s">
        <v>22</v>
      </c>
      <c r="D61" s="14" t="s">
        <v>144</v>
      </c>
      <c r="E61" s="14" t="s">
        <v>144</v>
      </c>
      <c r="F61" s="14" t="s">
        <v>144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14">
        <v>0</v>
      </c>
      <c r="M61" s="14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f t="shared" si="57"/>
        <v>0</v>
      </c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</row>
    <row r="62" spans="1:47" ht="31.5" customHeight="1">
      <c r="A62" s="14" t="s">
        <v>91</v>
      </c>
      <c r="B62" s="14" t="s">
        <v>92</v>
      </c>
      <c r="C62" s="14" t="s">
        <v>22</v>
      </c>
      <c r="D62" s="14" t="s">
        <v>144</v>
      </c>
      <c r="E62" s="14" t="s">
        <v>144</v>
      </c>
      <c r="F62" s="14" t="s">
        <v>144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14">
        <v>0</v>
      </c>
      <c r="M62" s="14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f t="shared" si="57"/>
        <v>0</v>
      </c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</row>
    <row r="63" spans="1:47" ht="47.25" customHeight="1">
      <c r="A63" s="14" t="s">
        <v>93</v>
      </c>
      <c r="B63" s="14" t="s">
        <v>94</v>
      </c>
      <c r="C63" s="14" t="s">
        <v>22</v>
      </c>
      <c r="D63" s="14" t="s">
        <v>144</v>
      </c>
      <c r="E63" s="14" t="s">
        <v>144</v>
      </c>
      <c r="F63" s="14" t="s">
        <v>144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14">
        <v>0</v>
      </c>
      <c r="M63" s="14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f t="shared" si="57"/>
        <v>0</v>
      </c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</row>
    <row r="64" spans="1:47" ht="63">
      <c r="A64" s="14" t="s">
        <v>95</v>
      </c>
      <c r="B64" s="14" t="s">
        <v>96</v>
      </c>
      <c r="C64" s="14" t="s">
        <v>22</v>
      </c>
      <c r="D64" s="14" t="s">
        <v>144</v>
      </c>
      <c r="E64" s="14" t="s">
        <v>144</v>
      </c>
      <c r="F64" s="14" t="s">
        <v>144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14">
        <v>0</v>
      </c>
      <c r="M64" s="14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f t="shared" si="57"/>
        <v>0</v>
      </c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</row>
    <row r="65" spans="1:47" ht="63" customHeight="1">
      <c r="A65" s="14" t="s">
        <v>97</v>
      </c>
      <c r="B65" s="14" t="s">
        <v>98</v>
      </c>
      <c r="C65" s="14" t="s">
        <v>22</v>
      </c>
      <c r="D65" s="14" t="s">
        <v>144</v>
      </c>
      <c r="E65" s="14" t="s">
        <v>144</v>
      </c>
      <c r="F65" s="14" t="s">
        <v>144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14">
        <v>0</v>
      </c>
      <c r="M65" s="14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f t="shared" si="57"/>
        <v>0</v>
      </c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</row>
    <row r="66" spans="1:47" ht="63" customHeight="1">
      <c r="A66" s="14" t="s">
        <v>99</v>
      </c>
      <c r="B66" s="14" t="s">
        <v>100</v>
      </c>
      <c r="C66" s="14" t="s">
        <v>22</v>
      </c>
      <c r="D66" s="14" t="s">
        <v>144</v>
      </c>
      <c r="E66" s="14" t="s">
        <v>144</v>
      </c>
      <c r="F66" s="14" t="s">
        <v>144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14">
        <v>0</v>
      </c>
      <c r="M66" s="14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f t="shared" si="57"/>
        <v>0</v>
      </c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</row>
    <row r="67" spans="1:47" ht="47.25" customHeight="1">
      <c r="A67" s="14" t="s">
        <v>101</v>
      </c>
      <c r="B67" s="14" t="s">
        <v>102</v>
      </c>
      <c r="C67" s="14" t="s">
        <v>22</v>
      </c>
      <c r="D67" s="14" t="s">
        <v>144</v>
      </c>
      <c r="E67" s="14" t="s">
        <v>144</v>
      </c>
      <c r="F67" s="12" t="s">
        <v>144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14">
        <v>0</v>
      </c>
      <c r="M67" s="14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f t="shared" si="57"/>
        <v>0</v>
      </c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</row>
    <row r="68" spans="1:47" ht="63">
      <c r="A68" s="14" t="s">
        <v>103</v>
      </c>
      <c r="B68" s="14" t="s">
        <v>104</v>
      </c>
      <c r="C68" s="14" t="s">
        <v>22</v>
      </c>
      <c r="D68" s="14">
        <f t="shared" ref="D68:E68" si="77">D70</f>
        <v>2018</v>
      </c>
      <c r="E68" s="14">
        <f t="shared" si="77"/>
        <v>2022</v>
      </c>
      <c r="F68" s="6" t="s">
        <v>144</v>
      </c>
      <c r="G68" s="6">
        <f t="shared" ref="G68:K68" si="78">G69+G70</f>
        <v>438.98173945821861</v>
      </c>
      <c r="H68" s="6">
        <f t="shared" si="78"/>
        <v>48.726973079862276</v>
      </c>
      <c r="I68" s="6">
        <f t="shared" si="78"/>
        <v>390.25476637835641</v>
      </c>
      <c r="J68" s="6">
        <f t="shared" si="78"/>
        <v>0</v>
      </c>
      <c r="K68" s="6">
        <f t="shared" si="78"/>
        <v>0</v>
      </c>
      <c r="L68" s="14">
        <f t="shared" ref="L68:M68" si="79">L69+L70</f>
        <v>0</v>
      </c>
      <c r="M68" s="14">
        <f t="shared" si="79"/>
        <v>0</v>
      </c>
      <c r="N68" s="6">
        <f t="shared" ref="N68" si="80">N69+N70</f>
        <v>79.015116873472877</v>
      </c>
      <c r="O68" s="6">
        <f t="shared" ref="O68" si="81">O69+O70</f>
        <v>70.868134449152535</v>
      </c>
      <c r="P68" s="6">
        <f t="shared" ref="P68" si="82">P69+P70</f>
        <v>222.43081355932202</v>
      </c>
      <c r="Q68" s="6">
        <f t="shared" ref="Q68" si="83">Q69+Q70</f>
        <v>27.741505084745761</v>
      </c>
      <c r="R68" s="6">
        <f t="shared" ref="R68" si="84">R69+R70</f>
        <v>38.926169491525428</v>
      </c>
      <c r="S68" s="6">
        <f t="shared" si="57"/>
        <v>438.98173945821861</v>
      </c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</row>
    <row r="69" spans="1:47" ht="63">
      <c r="A69" s="14" t="s">
        <v>105</v>
      </c>
      <c r="B69" s="14" t="s">
        <v>106</v>
      </c>
      <c r="C69" s="14" t="s">
        <v>22</v>
      </c>
      <c r="D69" s="14" t="s">
        <v>144</v>
      </c>
      <c r="E69" s="14" t="s">
        <v>144</v>
      </c>
      <c r="F69" s="14" t="s">
        <v>144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4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f t="shared" si="57"/>
        <v>0</v>
      </c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</row>
    <row r="70" spans="1:47" ht="63">
      <c r="A70" s="14" t="s">
        <v>107</v>
      </c>
      <c r="B70" s="14" t="s">
        <v>108</v>
      </c>
      <c r="C70" s="14" t="s">
        <v>22</v>
      </c>
      <c r="D70" s="14">
        <f t="shared" ref="D70:E70" si="85">D71</f>
        <v>2018</v>
      </c>
      <c r="E70" s="14">
        <f t="shared" si="85"/>
        <v>2022</v>
      </c>
      <c r="F70" s="14" t="s">
        <v>144</v>
      </c>
      <c r="G70" s="6">
        <f>SUM(G71:G76)</f>
        <v>438.98173945821861</v>
      </c>
      <c r="H70" s="6">
        <f>SUM(H71:H76)</f>
        <v>48.726973079862276</v>
      </c>
      <c r="I70" s="6">
        <f t="shared" ref="I70:K70" si="86">SUM(I71:I76)</f>
        <v>390.25476637835641</v>
      </c>
      <c r="J70" s="6">
        <f t="shared" si="86"/>
        <v>0</v>
      </c>
      <c r="K70" s="6">
        <f t="shared" si="86"/>
        <v>0</v>
      </c>
      <c r="L70" s="14">
        <f t="shared" ref="L70:M70" si="87">SUM(L71:L76)</f>
        <v>0</v>
      </c>
      <c r="M70" s="14">
        <f t="shared" si="87"/>
        <v>0</v>
      </c>
      <c r="N70" s="6">
        <f t="shared" ref="N70" si="88">SUM(N71:N76)</f>
        <v>79.015116873472877</v>
      </c>
      <c r="O70" s="6">
        <f t="shared" ref="O70" si="89">SUM(O71:O76)</f>
        <v>70.868134449152535</v>
      </c>
      <c r="P70" s="6">
        <f t="shared" ref="P70" si="90">SUM(P71:P76)</f>
        <v>222.43081355932202</v>
      </c>
      <c r="Q70" s="6">
        <f t="shared" ref="Q70" si="91">SUM(Q71:Q76)</f>
        <v>27.741505084745761</v>
      </c>
      <c r="R70" s="6">
        <f t="shared" ref="R70" si="92">SUM(R71:R76)</f>
        <v>38.926169491525428</v>
      </c>
      <c r="S70" s="6">
        <f t="shared" si="57"/>
        <v>438.98173945821861</v>
      </c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</row>
    <row r="71" spans="1:47" ht="47.25">
      <c r="A71" s="14" t="s">
        <v>107</v>
      </c>
      <c r="B71" s="14" t="s">
        <v>131</v>
      </c>
      <c r="C71" s="14" t="s">
        <v>132</v>
      </c>
      <c r="D71" s="14">
        <v>2018</v>
      </c>
      <c r="E71" s="14">
        <v>2022</v>
      </c>
      <c r="F71" s="12" t="s">
        <v>144</v>
      </c>
      <c r="G71" s="6">
        <f t="shared" ref="G71:G75" si="93">S71</f>
        <v>279.98373522881354</v>
      </c>
      <c r="H71" s="6">
        <f t="shared" ref="H71:H76" si="94">G71*0.111</f>
        <v>31.078194610398302</v>
      </c>
      <c r="I71" s="6">
        <f t="shared" ref="I71:I75" si="95">G71*0.889</f>
        <v>248.90554061841524</v>
      </c>
      <c r="J71" s="6">
        <v>0</v>
      </c>
      <c r="K71" s="6">
        <v>0</v>
      </c>
      <c r="L71" s="14">
        <v>0</v>
      </c>
      <c r="M71" s="14">
        <v>0</v>
      </c>
      <c r="N71" s="6">
        <v>15.144915254237288</v>
      </c>
      <c r="O71" s="6">
        <v>25.749836923728814</v>
      </c>
      <c r="P71" s="6">
        <v>212.98305084745763</v>
      </c>
      <c r="Q71" s="6">
        <v>9.7627118644067803</v>
      </c>
      <c r="R71" s="6">
        <v>16.343220338983052</v>
      </c>
      <c r="S71" s="6">
        <f t="shared" si="57"/>
        <v>279.98373522881354</v>
      </c>
    </row>
    <row r="72" spans="1:47" ht="31.5">
      <c r="A72" s="14" t="s">
        <v>107</v>
      </c>
      <c r="B72" s="14" t="s">
        <v>133</v>
      </c>
      <c r="C72" s="14" t="s">
        <v>134</v>
      </c>
      <c r="D72" s="14">
        <v>2018</v>
      </c>
      <c r="E72" s="14">
        <v>2022</v>
      </c>
      <c r="F72" s="12" t="s">
        <v>144</v>
      </c>
      <c r="G72" s="6">
        <f t="shared" si="93"/>
        <v>18.35593220338983</v>
      </c>
      <c r="H72" s="6">
        <f t="shared" si="94"/>
        <v>2.037508474576271</v>
      </c>
      <c r="I72" s="6">
        <f t="shared" si="95"/>
        <v>16.31842372881356</v>
      </c>
      <c r="J72" s="6">
        <v>0</v>
      </c>
      <c r="K72" s="6">
        <v>0</v>
      </c>
      <c r="L72" s="14">
        <v>0</v>
      </c>
      <c r="M72" s="14">
        <v>0</v>
      </c>
      <c r="N72" s="6">
        <v>5.6440677966101704</v>
      </c>
      <c r="O72" s="6">
        <v>2.9745762711864407</v>
      </c>
      <c r="P72" s="6">
        <v>3.1016949152542375</v>
      </c>
      <c r="Q72" s="6">
        <v>3.2542372881355934</v>
      </c>
      <c r="R72" s="6">
        <v>3.3813559322033901</v>
      </c>
      <c r="S72" s="6">
        <f t="shared" si="57"/>
        <v>18.35593220338983</v>
      </c>
    </row>
    <row r="73" spans="1:47" ht="31.5">
      <c r="A73" s="14" t="s">
        <v>107</v>
      </c>
      <c r="B73" s="14" t="s">
        <v>135</v>
      </c>
      <c r="C73" s="14" t="s">
        <v>136</v>
      </c>
      <c r="D73" s="14">
        <v>2018</v>
      </c>
      <c r="E73" s="14">
        <v>2022</v>
      </c>
      <c r="F73" s="12" t="s">
        <v>144</v>
      </c>
      <c r="G73" s="6">
        <f t="shared" si="93"/>
        <v>52.534591420338977</v>
      </c>
      <c r="H73" s="6">
        <f t="shared" si="94"/>
        <v>5.8313396476576269</v>
      </c>
      <c r="I73" s="6">
        <f t="shared" si="95"/>
        <v>46.703251772681348</v>
      </c>
      <c r="J73" s="6">
        <v>0</v>
      </c>
      <c r="K73" s="6">
        <v>0</v>
      </c>
      <c r="L73" s="14">
        <v>0</v>
      </c>
      <c r="M73" s="14">
        <v>0</v>
      </c>
      <c r="N73" s="6">
        <v>28.773912538983051</v>
      </c>
      <c r="O73" s="6">
        <v>10.616187355932203</v>
      </c>
      <c r="P73" s="6">
        <v>1.3957627118644069</v>
      </c>
      <c r="Q73" s="6">
        <v>7.9728813559322029</v>
      </c>
      <c r="R73" s="6">
        <v>3.7758474576271186</v>
      </c>
      <c r="S73" s="6">
        <f t="shared" si="57"/>
        <v>52.534591420338977</v>
      </c>
    </row>
    <row r="74" spans="1:47" ht="31.5">
      <c r="A74" s="14" t="s">
        <v>107</v>
      </c>
      <c r="B74" s="14" t="s">
        <v>137</v>
      </c>
      <c r="C74" s="14" t="s">
        <v>138</v>
      </c>
      <c r="D74" s="14">
        <v>2018</v>
      </c>
      <c r="E74" s="14">
        <v>2022</v>
      </c>
      <c r="F74" s="12" t="s">
        <v>144</v>
      </c>
      <c r="G74" s="6">
        <f t="shared" si="93"/>
        <v>23.304570041364411</v>
      </c>
      <c r="H74" s="6">
        <f t="shared" si="94"/>
        <v>2.5868072745914494</v>
      </c>
      <c r="I74" s="6">
        <f t="shared" si="95"/>
        <v>20.71776276677296</v>
      </c>
      <c r="J74" s="6">
        <v>0</v>
      </c>
      <c r="K74" s="6">
        <v>0</v>
      </c>
      <c r="L74" s="14">
        <v>0</v>
      </c>
      <c r="M74" s="14">
        <v>0</v>
      </c>
      <c r="N74" s="6">
        <v>9.6821039396694939</v>
      </c>
      <c r="O74" s="6">
        <v>4.1614322033898299</v>
      </c>
      <c r="P74" s="6">
        <v>0</v>
      </c>
      <c r="Q74" s="6">
        <v>0</v>
      </c>
      <c r="R74" s="6">
        <v>9.4610338983050859</v>
      </c>
      <c r="S74" s="6">
        <f t="shared" si="57"/>
        <v>23.304570041364411</v>
      </c>
    </row>
    <row r="75" spans="1:47" ht="31.5">
      <c r="A75" s="14" t="s">
        <v>107</v>
      </c>
      <c r="B75" s="14" t="s">
        <v>139</v>
      </c>
      <c r="C75" s="14" t="s">
        <v>140</v>
      </c>
      <c r="D75" s="14">
        <v>2018</v>
      </c>
      <c r="E75" s="14">
        <v>2022</v>
      </c>
      <c r="F75" s="12" t="s">
        <v>144</v>
      </c>
      <c r="G75" s="6">
        <f t="shared" si="93"/>
        <v>36.496130903294919</v>
      </c>
      <c r="H75" s="6">
        <f t="shared" ref="H75" si="96">G75*0.111</f>
        <v>4.0510705302657364</v>
      </c>
      <c r="I75" s="6">
        <f t="shared" si="95"/>
        <v>32.445060373029186</v>
      </c>
      <c r="J75" s="6">
        <v>0</v>
      </c>
      <c r="K75" s="6">
        <v>0</v>
      </c>
      <c r="L75" s="14">
        <v>0</v>
      </c>
      <c r="M75" s="14">
        <v>0</v>
      </c>
      <c r="N75" s="6">
        <v>18.829439377871189</v>
      </c>
      <c r="O75" s="6">
        <v>0</v>
      </c>
      <c r="P75" s="6">
        <v>4.9503050847457626</v>
      </c>
      <c r="Q75" s="6">
        <v>6.7516745762711867</v>
      </c>
      <c r="R75" s="6">
        <v>5.9647118644067803</v>
      </c>
      <c r="S75" s="6">
        <f t="shared" si="57"/>
        <v>36.496130903294919</v>
      </c>
    </row>
    <row r="76" spans="1:47" ht="31.5">
      <c r="A76" s="14" t="s">
        <v>107</v>
      </c>
      <c r="B76" s="14" t="s">
        <v>145</v>
      </c>
      <c r="C76" s="14" t="s">
        <v>146</v>
      </c>
      <c r="D76" s="14">
        <v>2018</v>
      </c>
      <c r="E76" s="14">
        <v>2022</v>
      </c>
      <c r="F76" s="12" t="s">
        <v>144</v>
      </c>
      <c r="G76" s="6">
        <f t="shared" ref="G76" si="97">S76</f>
        <v>28.306779661016947</v>
      </c>
      <c r="H76" s="6">
        <f t="shared" si="94"/>
        <v>3.1420525423728813</v>
      </c>
      <c r="I76" s="6">
        <f t="shared" ref="I76" si="98">G76*0.889</f>
        <v>25.164727118644066</v>
      </c>
      <c r="J76" s="6">
        <v>0</v>
      </c>
      <c r="K76" s="6">
        <v>0</v>
      </c>
      <c r="L76" s="14">
        <v>0</v>
      </c>
      <c r="M76" s="14">
        <v>0</v>
      </c>
      <c r="N76" s="6">
        <v>0.94067796610169507</v>
      </c>
      <c r="O76" s="6">
        <v>27.366101694915251</v>
      </c>
      <c r="P76" s="6">
        <v>0</v>
      </c>
      <c r="Q76" s="6">
        <v>0</v>
      </c>
      <c r="R76" s="6">
        <v>0</v>
      </c>
      <c r="S76" s="6">
        <f t="shared" si="57"/>
        <v>28.306779661016947</v>
      </c>
    </row>
    <row r="77" spans="1:47" ht="47.25">
      <c r="A77" s="14" t="s">
        <v>109</v>
      </c>
      <c r="B77" s="14" t="s">
        <v>110</v>
      </c>
      <c r="C77" s="14" t="s">
        <v>22</v>
      </c>
      <c r="D77" s="14" t="s">
        <v>144</v>
      </c>
      <c r="E77" s="14" t="s">
        <v>144</v>
      </c>
      <c r="F77" s="14" t="s">
        <v>144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4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f t="shared" si="57"/>
        <v>0</v>
      </c>
    </row>
    <row r="78" spans="1:47" ht="47.25">
      <c r="A78" s="14" t="s">
        <v>111</v>
      </c>
      <c r="B78" s="14" t="s">
        <v>112</v>
      </c>
      <c r="C78" s="14" t="s">
        <v>22</v>
      </c>
      <c r="D78" s="14" t="s">
        <v>144</v>
      </c>
      <c r="E78" s="14" t="s">
        <v>144</v>
      </c>
      <c r="F78" s="14" t="s">
        <v>144</v>
      </c>
      <c r="G78" s="14">
        <v>0</v>
      </c>
      <c r="H78" s="14">
        <v>0</v>
      </c>
      <c r="I78" s="14">
        <v>0</v>
      </c>
      <c r="J78" s="14">
        <v>0</v>
      </c>
      <c r="K78" s="14">
        <v>0</v>
      </c>
      <c r="L78" s="14">
        <v>0</v>
      </c>
      <c r="M78" s="14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f t="shared" si="57"/>
        <v>0</v>
      </c>
    </row>
    <row r="79" spans="1:47" ht="31.5">
      <c r="A79" s="14" t="s">
        <v>113</v>
      </c>
      <c r="B79" s="14" t="s">
        <v>114</v>
      </c>
      <c r="C79" s="14" t="s">
        <v>22</v>
      </c>
      <c r="D79" s="14">
        <f>D80</f>
        <v>2018</v>
      </c>
      <c r="E79" s="14">
        <f>E80</f>
        <v>2022</v>
      </c>
      <c r="F79" s="14" t="s">
        <v>144</v>
      </c>
      <c r="G79" s="6">
        <f t="shared" ref="G79:K79" si="99">SUM(G80)</f>
        <v>79.856779661016958</v>
      </c>
      <c r="H79" s="6">
        <f t="shared" si="99"/>
        <v>0</v>
      </c>
      <c r="I79" s="6">
        <f t="shared" si="99"/>
        <v>0</v>
      </c>
      <c r="J79" s="6">
        <f t="shared" si="99"/>
        <v>0</v>
      </c>
      <c r="K79" s="6">
        <f t="shared" si="99"/>
        <v>79.856779661016958</v>
      </c>
      <c r="L79" s="14">
        <f t="shared" ref="L79" si="100">SUM(L80)</f>
        <v>0</v>
      </c>
      <c r="M79" s="14">
        <f t="shared" ref="M79" si="101">SUM(M80)</f>
        <v>0</v>
      </c>
      <c r="N79" s="6">
        <f t="shared" ref="N79" si="102">SUM(N80)</f>
        <v>14.67457627118644</v>
      </c>
      <c r="O79" s="6">
        <f t="shared" ref="O79" si="103">SUM(O80)</f>
        <v>14.872881355932204</v>
      </c>
      <c r="P79" s="6">
        <f t="shared" ref="P79" si="104">SUM(P80)</f>
        <v>16.025423728813561</v>
      </c>
      <c r="Q79" s="6">
        <f t="shared" ref="Q79" si="105">SUM(Q80)</f>
        <v>16.8135593220339</v>
      </c>
      <c r="R79" s="6">
        <f t="shared" ref="R79" si="106">SUM(R80)</f>
        <v>17.470338983050848</v>
      </c>
      <c r="S79" s="6">
        <f t="shared" si="57"/>
        <v>79.856779661016958</v>
      </c>
    </row>
    <row r="80" spans="1:47">
      <c r="A80" s="14" t="s">
        <v>113</v>
      </c>
      <c r="B80" s="14" t="s">
        <v>147</v>
      </c>
      <c r="C80" s="14" t="s">
        <v>148</v>
      </c>
      <c r="D80" s="14">
        <v>2018</v>
      </c>
      <c r="E80" s="14">
        <v>2022</v>
      </c>
      <c r="F80" s="14" t="s">
        <v>144</v>
      </c>
      <c r="G80" s="6">
        <f>S80</f>
        <v>79.856779661016958</v>
      </c>
      <c r="H80" s="6">
        <v>0</v>
      </c>
      <c r="I80" s="6">
        <v>0</v>
      </c>
      <c r="J80" s="6">
        <v>0</v>
      </c>
      <c r="K80" s="6">
        <f>G80</f>
        <v>79.856779661016958</v>
      </c>
      <c r="L80" s="14">
        <v>0</v>
      </c>
      <c r="M80" s="14">
        <v>0</v>
      </c>
      <c r="N80" s="6">
        <v>14.67457627118644</v>
      </c>
      <c r="O80" s="6">
        <v>14.872881355932204</v>
      </c>
      <c r="P80" s="6">
        <v>16.025423728813561</v>
      </c>
      <c r="Q80" s="6">
        <v>16.8135593220339</v>
      </c>
      <c r="R80" s="6">
        <v>17.470338983050848</v>
      </c>
      <c r="S80" s="6">
        <f t="shared" ref="S80" si="107">N80+O80+P80+Q80+R80</f>
        <v>79.856779661016958</v>
      </c>
    </row>
  </sheetData>
  <mergeCells count="21">
    <mergeCell ref="S13:S14"/>
    <mergeCell ref="L12:M12"/>
    <mergeCell ref="G13:K13"/>
    <mergeCell ref="L13:M13"/>
    <mergeCell ref="A10:S10"/>
    <mergeCell ref="A11:S11"/>
    <mergeCell ref="A12:A14"/>
    <mergeCell ref="B12:B14"/>
    <mergeCell ref="C12:C14"/>
    <mergeCell ref="D12:D14"/>
    <mergeCell ref="E12:E13"/>
    <mergeCell ref="N12:S12"/>
    <mergeCell ref="F12:F13"/>
    <mergeCell ref="G12:K12"/>
    <mergeCell ref="A7:S7"/>
    <mergeCell ref="A9:S9"/>
    <mergeCell ref="A4:F4"/>
    <mergeCell ref="A5:S5"/>
    <mergeCell ref="O1:S1"/>
    <mergeCell ref="O2:S2"/>
    <mergeCell ref="O3:S3"/>
  </mergeCells>
  <pageMargins left="0.70866141732283472" right="0.70866141732283472" top="0.74803149606299213" bottom="0.74803149606299213" header="0.31496062992125984" footer="0.31496062992125984"/>
  <pageSetup paperSize="8" scale="44" firstPageNumber="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</vt:lpstr>
      <vt:lpstr>'2'!Заголовки_для_печати</vt:lpstr>
      <vt:lpstr>'2'!Область_печати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Тарасова Ж.Н.</dc:creator>
  <cp:lastModifiedBy>Prosenko</cp:lastModifiedBy>
  <cp:lastPrinted>2017-07-11T13:11:48Z</cp:lastPrinted>
  <dcterms:created xsi:type="dcterms:W3CDTF">2016-12-06T07:24:14Z</dcterms:created>
  <dcterms:modified xsi:type="dcterms:W3CDTF">2017-08-23T11:04:46Z</dcterms:modified>
</cp:coreProperties>
</file>