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8695" windowHeight="15075"/>
  </bookViews>
  <sheets>
    <sheet name="Отчет" sheetId="1" r:id="rId1"/>
  </sheets>
  <calcPr calcId="145621"/>
</workbook>
</file>

<file path=xl/calcChain.xml><?xml version="1.0" encoding="utf-8"?>
<calcChain xmlns="http://schemas.openxmlformats.org/spreadsheetml/2006/main">
  <c r="M19" i="1" l="1"/>
  <c r="K19" i="1"/>
  <c r="E19" i="1"/>
  <c r="B19" i="1"/>
  <c r="M18" i="1"/>
  <c r="E18" i="1"/>
  <c r="M13" i="1"/>
  <c r="K13" i="1"/>
  <c r="E13" i="1"/>
  <c r="B13" i="1"/>
  <c r="M12" i="1"/>
  <c r="E12" i="1"/>
  <c r="M15" i="1"/>
  <c r="K15" i="1"/>
  <c r="E15" i="1"/>
  <c r="B15" i="1"/>
  <c r="M14" i="1"/>
  <c r="K14" i="1"/>
  <c r="E14" i="1"/>
  <c r="B14" i="1"/>
  <c r="M17" i="1"/>
  <c r="K17" i="1"/>
  <c r="E17" i="1"/>
  <c r="B17" i="1"/>
  <c r="M21" i="1"/>
  <c r="K21" i="1"/>
  <c r="E21" i="1"/>
  <c r="B21" i="1"/>
  <c r="I8" i="1"/>
  <c r="D9" i="1"/>
  <c r="M22" i="1"/>
  <c r="K22" i="1"/>
  <c r="E22" i="1"/>
  <c r="B22" i="1"/>
  <c r="M16" i="1"/>
  <c r="E16" i="1"/>
  <c r="M11" i="1"/>
  <c r="L11" i="1"/>
  <c r="K11" i="1"/>
  <c r="J11" i="1"/>
  <c r="I11" i="1"/>
  <c r="H11" i="1"/>
  <c r="G11" i="1"/>
  <c r="F11" i="1"/>
  <c r="E11" i="1"/>
  <c r="D11" i="1"/>
  <c r="C11" i="1"/>
  <c r="B11" i="1"/>
  <c r="G10" i="1"/>
  <c r="F10" i="1"/>
  <c r="E10" i="1"/>
  <c r="D10" i="1"/>
  <c r="K9" i="1"/>
  <c r="J9" i="1"/>
  <c r="I9" i="1"/>
  <c r="F9" i="1"/>
  <c r="M8" i="1"/>
  <c r="L8" i="1"/>
  <c r="H8" i="1"/>
  <c r="D8" i="1"/>
  <c r="C8" i="1"/>
  <c r="L7" i="1"/>
  <c r="H7" i="1"/>
  <c r="C7" i="1"/>
  <c r="B7" i="1"/>
  <c r="A7" i="1"/>
</calcChain>
</file>

<file path=xl/sharedStrings.xml><?xml version="1.0" encoding="utf-8"?>
<sst xmlns="http://schemas.openxmlformats.org/spreadsheetml/2006/main" count="19" uniqueCount="14">
  <si>
    <t>В тыс. руб.</t>
  </si>
  <si>
    <t>1</t>
  </si>
  <si>
    <t>1.</t>
  </si>
  <si>
    <t/>
  </si>
  <si>
    <t>2.</t>
  </si>
  <si>
    <t>СВЕДЕНИЯ 
о поступлении средств в избирательные фонды зарегистрированных кандидатов и расходовании этих средств 
(на основании данных, предоставленных филиалами ПАО Сбербанк и другой кредитной организацией)</t>
  </si>
  <si>
    <t>Рулев Алексей Владимирович</t>
  </si>
  <si>
    <t>Яхаев Иван Михайлович</t>
  </si>
  <si>
    <t>Иванова Алёна Сергеевна</t>
  </si>
  <si>
    <t>Филиппов Михаил Александрович</t>
  </si>
  <si>
    <t>3.</t>
  </si>
  <si>
    <t>4.</t>
  </si>
  <si>
    <t>5.</t>
  </si>
  <si>
    <t>По состоянию на 20.07.2023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</si>
</sst>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quotePrefix="1" applyAlignment="1"/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selection activeCell="M8" sqref="M8:M10"/>
    </sheetView>
  </sheetViews>
  <sheetFormatPr defaultRowHeight="15" x14ac:dyDescent="0.25"/>
  <cols>
    <col min="1" max="1" width="5.7109375" customWidth="1"/>
    <col min="2" max="2" width="28.140625" customWidth="1"/>
    <col min="3" max="3" width="7.7109375" customWidth="1"/>
    <col min="4" max="4" width="6.85546875" customWidth="1"/>
    <col min="5" max="5" width="22.5703125" customWidth="1"/>
    <col min="8" max="8" width="8.85546875" customWidth="1"/>
    <col min="11" max="11" width="22.5703125" customWidth="1"/>
    <col min="13" max="13" width="20.7109375" customWidth="1"/>
  </cols>
  <sheetData>
    <row r="1" spans="1:14" ht="15" customHeight="1" x14ac:dyDescent="0.25">
      <c r="M1" s="1"/>
    </row>
    <row r="2" spans="1:14" ht="99.75" customHeight="1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ht="15.75" hidden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4.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4" x14ac:dyDescent="0.25">
      <c r="M5" s="2" t="s">
        <v>13</v>
      </c>
    </row>
    <row r="6" spans="1:14" x14ac:dyDescent="0.25">
      <c r="M6" s="2" t="s">
        <v>0</v>
      </c>
    </row>
    <row r="7" spans="1:14" x14ac:dyDescent="0.25">
      <c r="A7" s="17" t="str">
        <f t="shared" ref="A7" si="0">"№
п/п"</f>
        <v>№
п/п</v>
      </c>
      <c r="B7" s="17" t="str">
        <f t="shared" ref="B7" si="1">"Фамилия, имя, отчество кандидата"</f>
        <v>Фамилия, имя, отчество кандидата</v>
      </c>
      <c r="C7" s="22" t="str">
        <f t="shared" ref="C7" si="2">"Поступило средств"</f>
        <v>Поступило средств</v>
      </c>
      <c r="D7" s="23"/>
      <c r="E7" s="23"/>
      <c r="F7" s="23"/>
      <c r="G7" s="24"/>
      <c r="H7" s="22" t="str">
        <f t="shared" ref="H7" si="3">"Израсходовано средств"</f>
        <v>Израсходовано средств</v>
      </c>
      <c r="I7" s="23"/>
      <c r="J7" s="23"/>
      <c r="K7" s="24"/>
      <c r="L7" s="22" t="str">
        <f t="shared" ref="L7" si="4">"Возвращено средств"</f>
        <v>Возвращено средств</v>
      </c>
      <c r="M7" s="24"/>
    </row>
    <row r="8" spans="1:14" ht="48.75" customHeight="1" x14ac:dyDescent="0.25">
      <c r="A8" s="21"/>
      <c r="B8" s="21"/>
      <c r="C8" s="17" t="str">
        <f t="shared" ref="C8" si="5">"всего"</f>
        <v>всего</v>
      </c>
      <c r="D8" s="22" t="str">
        <f t="shared" ref="D8" si="6">"из них"</f>
        <v>из них</v>
      </c>
      <c r="E8" s="23"/>
      <c r="F8" s="23"/>
      <c r="G8" s="24"/>
      <c r="H8" s="17" t="str">
        <f t="shared" ref="H8" si="7">"всего"</f>
        <v>всего</v>
      </c>
      <c r="I8" s="22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3"/>
      <c r="K8" s="24"/>
      <c r="L8" s="17" t="str">
        <f t="shared" ref="L8" si="8">"сумма, тыс. руб."</f>
        <v>сумма, тыс. руб.</v>
      </c>
      <c r="M8" s="17" t="str">
        <f t="shared" ref="M8" si="9">"основание возврата"</f>
        <v>основание возврата</v>
      </c>
    </row>
    <row r="9" spans="1:14" ht="60.75" customHeight="1" x14ac:dyDescent="0.25">
      <c r="A9" s="21"/>
      <c r="B9" s="21"/>
      <c r="C9" s="21"/>
      <c r="D9" s="22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4"/>
      <c r="F9" s="22" t="str">
        <f t="shared" ref="F9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4"/>
      <c r="H9" s="21"/>
      <c r="I9" s="17" t="str">
        <f t="shared" ref="I9" si="11">"дата операции"</f>
        <v>дата операции</v>
      </c>
      <c r="J9" s="17" t="str">
        <f t="shared" ref="J9" si="12">"сумма, тыс. руб."</f>
        <v>сумма, тыс. руб.</v>
      </c>
      <c r="K9" s="17" t="str">
        <f t="shared" ref="K9" si="13">"назначение платежа"</f>
        <v>назначение платежа</v>
      </c>
      <c r="L9" s="21"/>
      <c r="M9" s="21"/>
    </row>
    <row r="10" spans="1:14" ht="38.25" x14ac:dyDescent="0.25">
      <c r="A10" s="18"/>
      <c r="B10" s="18"/>
      <c r="C10" s="18"/>
      <c r="D10" s="3" t="str">
        <f>"сумма, тыс. руб."</f>
        <v>сумма, тыс. руб.</v>
      </c>
      <c r="E10" s="3" t="str">
        <f>"наименование юридического лица"</f>
        <v>наименование юридического лица</v>
      </c>
      <c r="F10" s="3" t="str">
        <f>"сумма, тыс. руб."</f>
        <v>сумма, тыс. руб.</v>
      </c>
      <c r="G10" s="3" t="str">
        <f>"кол-во граждан"</f>
        <v>кол-во граждан</v>
      </c>
      <c r="H10" s="18"/>
      <c r="I10" s="18"/>
      <c r="J10" s="18"/>
      <c r="K10" s="18"/>
      <c r="L10" s="18"/>
      <c r="M10" s="18"/>
    </row>
    <row r="11" spans="1:14" x14ac:dyDescent="0.25">
      <c r="A11" s="4" t="s">
        <v>1</v>
      </c>
      <c r="B11" s="3" t="str">
        <f>"2"</f>
        <v>2</v>
      </c>
      <c r="C11" s="3" t="str">
        <f>"3"</f>
        <v>3</v>
      </c>
      <c r="D11" s="3" t="str">
        <f>"4"</f>
        <v>4</v>
      </c>
      <c r="E11" s="3" t="str">
        <f>"5"</f>
        <v>5</v>
      </c>
      <c r="F11" s="3" t="str">
        <f>"6"</f>
        <v>6</v>
      </c>
      <c r="G11" s="3" t="str">
        <f>"7"</f>
        <v>7</v>
      </c>
      <c r="H11" s="3" t="str">
        <f>"8"</f>
        <v>8</v>
      </c>
      <c r="I11" s="3" t="str">
        <f>"9"</f>
        <v>9</v>
      </c>
      <c r="J11" s="3" t="str">
        <f>"10"</f>
        <v>10</v>
      </c>
      <c r="K11" s="3" t="str">
        <f>"11"</f>
        <v>11</v>
      </c>
      <c r="L11" s="3" t="str">
        <f>"12"</f>
        <v>12</v>
      </c>
      <c r="M11" s="3" t="str">
        <f>"13"</f>
        <v>13</v>
      </c>
    </row>
    <row r="12" spans="1:14" x14ac:dyDescent="0.25">
      <c r="A12" s="5" t="s">
        <v>2</v>
      </c>
      <c r="B12" s="15" t="s">
        <v>8</v>
      </c>
      <c r="C12" s="7"/>
      <c r="D12" s="7"/>
      <c r="E12" s="6" t="str">
        <f>""</f>
        <v/>
      </c>
      <c r="F12" s="7"/>
      <c r="G12" s="8"/>
      <c r="H12" s="7"/>
      <c r="I12" s="9"/>
      <c r="J12" s="7"/>
      <c r="K12" s="6"/>
      <c r="L12" s="7"/>
      <c r="M12" s="6" t="str">
        <f>""</f>
        <v/>
      </c>
    </row>
    <row r="13" spans="1:14" x14ac:dyDescent="0.25">
      <c r="A13" s="4" t="s">
        <v>3</v>
      </c>
      <c r="B13" s="10" t="str">
        <f>"Итого по кандидату"</f>
        <v>Итого по кандидату</v>
      </c>
      <c r="C13" s="11">
        <v>0</v>
      </c>
      <c r="D13" s="11">
        <v>0</v>
      </c>
      <c r="E13" s="10" t="str">
        <f>""</f>
        <v/>
      </c>
      <c r="F13" s="11">
        <v>0</v>
      </c>
      <c r="G13" s="12"/>
      <c r="H13" s="11">
        <v>0</v>
      </c>
      <c r="I13" s="13"/>
      <c r="J13" s="11">
        <v>0</v>
      </c>
      <c r="K13" s="10" t="str">
        <f>""</f>
        <v/>
      </c>
      <c r="L13" s="11">
        <v>0</v>
      </c>
      <c r="M13" s="10" t="str">
        <f>""</f>
        <v/>
      </c>
    </row>
    <row r="14" spans="1:14" x14ac:dyDescent="0.25">
      <c r="A14" s="5" t="s">
        <v>4</v>
      </c>
      <c r="B14" s="6" t="str">
        <f>"Максюков Михаил Юрьевич"</f>
        <v>Максюков Михаил Юрьевич</v>
      </c>
      <c r="C14" s="7">
        <v>300</v>
      </c>
      <c r="D14" s="7"/>
      <c r="E14" s="6" t="str">
        <f>""</f>
        <v/>
      </c>
      <c r="F14" s="7"/>
      <c r="G14" s="8"/>
      <c r="H14" s="7">
        <v>0</v>
      </c>
      <c r="I14" s="9"/>
      <c r="J14" s="7"/>
      <c r="K14" s="6" t="str">
        <f>""</f>
        <v/>
      </c>
      <c r="L14" s="7"/>
      <c r="M14" s="6" t="str">
        <f>""</f>
        <v/>
      </c>
      <c r="N14" s="16"/>
    </row>
    <row r="15" spans="1:14" x14ac:dyDescent="0.25">
      <c r="A15" s="4" t="s">
        <v>3</v>
      </c>
      <c r="B15" s="10" t="str">
        <f>"Итого по кандидату"</f>
        <v>Итого по кандидату</v>
      </c>
      <c r="C15" s="11">
        <v>300</v>
      </c>
      <c r="D15" s="11">
        <v>0</v>
      </c>
      <c r="E15" s="10" t="str">
        <f>""</f>
        <v/>
      </c>
      <c r="F15" s="11">
        <v>0</v>
      </c>
      <c r="G15" s="12"/>
      <c r="H15" s="11">
        <v>0</v>
      </c>
      <c r="I15" s="13"/>
      <c r="J15" s="11">
        <v>0</v>
      </c>
      <c r="K15" s="10" t="str">
        <f>""</f>
        <v/>
      </c>
      <c r="L15" s="11">
        <v>0</v>
      </c>
      <c r="M15" s="10" t="str">
        <f>""</f>
        <v/>
      </c>
      <c r="N15" s="16"/>
    </row>
    <row r="16" spans="1:14" x14ac:dyDescent="0.25">
      <c r="A16" s="5" t="s">
        <v>10</v>
      </c>
      <c r="B16" s="15" t="s">
        <v>6</v>
      </c>
      <c r="C16" s="7"/>
      <c r="D16" s="7"/>
      <c r="E16" s="6" t="str">
        <f>""</f>
        <v/>
      </c>
      <c r="F16" s="7"/>
      <c r="G16" s="8"/>
      <c r="H16" s="7"/>
      <c r="I16" s="9"/>
      <c r="J16" s="7"/>
      <c r="K16" s="6"/>
      <c r="L16" s="7"/>
      <c r="M16" s="6" t="str">
        <f>""</f>
        <v/>
      </c>
    </row>
    <row r="17" spans="1:13" x14ac:dyDescent="0.25">
      <c r="A17" s="4" t="s">
        <v>3</v>
      </c>
      <c r="B17" s="10" t="str">
        <f>"Итого по кандидату"</f>
        <v>Итого по кандидату</v>
      </c>
      <c r="C17" s="11">
        <v>0</v>
      </c>
      <c r="D17" s="11">
        <v>0</v>
      </c>
      <c r="E17" s="10" t="str">
        <f>""</f>
        <v/>
      </c>
      <c r="F17" s="11">
        <v>0</v>
      </c>
      <c r="G17" s="12"/>
      <c r="H17" s="11">
        <v>0</v>
      </c>
      <c r="I17" s="13"/>
      <c r="J17" s="11">
        <v>0</v>
      </c>
      <c r="K17" s="10" t="str">
        <f>""</f>
        <v/>
      </c>
      <c r="L17" s="11">
        <v>0</v>
      </c>
      <c r="M17" s="10" t="str">
        <f>""</f>
        <v/>
      </c>
    </row>
    <row r="18" spans="1:13" x14ac:dyDescent="0.25">
      <c r="A18" s="5" t="s">
        <v>11</v>
      </c>
      <c r="B18" s="15" t="s">
        <v>9</v>
      </c>
      <c r="C18" s="7"/>
      <c r="D18" s="7"/>
      <c r="E18" s="6" t="str">
        <f>""</f>
        <v/>
      </c>
      <c r="F18" s="7"/>
      <c r="G18" s="8"/>
      <c r="H18" s="7"/>
      <c r="I18" s="9"/>
      <c r="J18" s="7"/>
      <c r="K18" s="6"/>
      <c r="L18" s="7"/>
      <c r="M18" s="6" t="str">
        <f>""</f>
        <v/>
      </c>
    </row>
    <row r="19" spans="1:13" x14ac:dyDescent="0.25">
      <c r="A19" s="4" t="s">
        <v>3</v>
      </c>
      <c r="B19" s="10" t="str">
        <f>"Итого по кандидату"</f>
        <v>Итого по кандидату</v>
      </c>
      <c r="C19" s="11">
        <v>0</v>
      </c>
      <c r="D19" s="11">
        <v>0</v>
      </c>
      <c r="E19" s="10" t="str">
        <f>""</f>
        <v/>
      </c>
      <c r="F19" s="11">
        <v>0</v>
      </c>
      <c r="G19" s="12"/>
      <c r="H19" s="11">
        <v>0</v>
      </c>
      <c r="I19" s="13"/>
      <c r="J19" s="11">
        <v>0</v>
      </c>
      <c r="K19" s="10" t="str">
        <f>""</f>
        <v/>
      </c>
      <c r="L19" s="11">
        <v>0</v>
      </c>
      <c r="M19" s="10" t="str">
        <f>""</f>
        <v/>
      </c>
    </row>
    <row r="20" spans="1:13" x14ac:dyDescent="0.25">
      <c r="A20" s="14" t="s">
        <v>12</v>
      </c>
      <c r="B20" s="15" t="s">
        <v>7</v>
      </c>
      <c r="C20" s="7"/>
      <c r="D20" s="7"/>
      <c r="E20" s="6"/>
      <c r="F20" s="7"/>
      <c r="G20" s="8"/>
      <c r="H20" s="7"/>
      <c r="I20" s="9"/>
      <c r="J20" s="7"/>
      <c r="K20" s="6"/>
      <c r="L20" s="7"/>
      <c r="M20" s="6"/>
    </row>
    <row r="21" spans="1:13" x14ac:dyDescent="0.25">
      <c r="A21" s="4" t="s">
        <v>3</v>
      </c>
      <c r="B21" s="10" t="str">
        <f>"Итого по кандидату"</f>
        <v>Итого по кандидату</v>
      </c>
      <c r="C21" s="11">
        <v>0</v>
      </c>
      <c r="D21" s="11">
        <v>0</v>
      </c>
      <c r="E21" s="10" t="str">
        <f>""</f>
        <v/>
      </c>
      <c r="F21" s="11">
        <v>0</v>
      </c>
      <c r="G21" s="12"/>
      <c r="H21" s="11">
        <v>0</v>
      </c>
      <c r="I21" s="13"/>
      <c r="J21" s="11">
        <v>0</v>
      </c>
      <c r="K21" s="10" t="str">
        <f>""</f>
        <v/>
      </c>
      <c r="L21" s="11">
        <v>0</v>
      </c>
      <c r="M21" s="10" t="str">
        <f>""</f>
        <v/>
      </c>
    </row>
    <row r="22" spans="1:13" x14ac:dyDescent="0.25">
      <c r="A22" s="4" t="s">
        <v>3</v>
      </c>
      <c r="B22" s="10" t="str">
        <f>"Итого"</f>
        <v>Итого</v>
      </c>
      <c r="C22" s="11">
        <v>300</v>
      </c>
      <c r="D22" s="11">
        <v>0</v>
      </c>
      <c r="E22" s="10" t="str">
        <f>""</f>
        <v/>
      </c>
      <c r="F22" s="11">
        <v>0</v>
      </c>
      <c r="G22" s="12"/>
      <c r="H22" s="11">
        <v>0</v>
      </c>
      <c r="I22" s="13"/>
      <c r="J22" s="11">
        <v>0</v>
      </c>
      <c r="K22" s="10" t="str">
        <f>""</f>
        <v/>
      </c>
      <c r="L22" s="11">
        <v>0</v>
      </c>
      <c r="M22" s="10" t="str">
        <f>""</f>
        <v/>
      </c>
    </row>
  </sheetData>
  <mergeCells count="19"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H8:H10"/>
    <mergeCell ref="I8:K8"/>
    <mergeCell ref="L8:L10"/>
  </mergeCells>
  <pageMargins left="0.34722222222222221" right="0.1388888888888889" top="0.1388888888888889" bottom="0.1388888888888889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Председатель</cp:lastModifiedBy>
  <dcterms:created xsi:type="dcterms:W3CDTF">2018-07-21T08:39:13Z</dcterms:created>
  <dcterms:modified xsi:type="dcterms:W3CDTF">2023-07-21T11:38:12Z</dcterms:modified>
</cp:coreProperties>
</file>