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20" i="1"/>
  <c r="B18"/>
  <c r="B16"/>
  <c r="B14"/>
  <c r="L7"/>
  <c r="J8"/>
  <c r="F9"/>
  <c r="D9"/>
  <c r="B6"/>
  <c r="M21"/>
  <c r="K21"/>
  <c r="E21"/>
  <c r="B21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<sst xmlns="http://schemas.openxmlformats.org/spreadsheetml/2006/main" count="17" uniqueCount="16">
  <si>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</si>
  <si>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</si>
  <si>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</si>
  <si>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</si>
  <si>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</si>
  <si>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</si>
  <si>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4</t>
  </si>
  <si>
    <t>Киммель Денис Викторович</t>
  </si>
  <si>
    <t>Красилов Владимир Владимирович</t>
  </si>
  <si>
    <t>Шатохин Павел Михайлович</t>
  </si>
  <si>
    <t>Яковлева Дарья Сергеевна</t>
  </si>
  <si>
    <t>Петруняк Юлия Михайловна</t>
  </si>
  <si>
    <t>Возврат средств гражданину, указанному в платежном документе недостоверные сведения о себе</t>
  </si>
  <si>
    <t>50,00                                                                                                                                                           50,00                    50,00</t>
  </si>
  <si>
    <t xml:space="preserve">ООО "РОДИНА-АГРО"                   ООО "Рождество" ООО "ЦАРСКИЙ ПИР" </t>
  </si>
  <si>
    <t>По состоянию на 30.08.2023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</si>
</sst>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40" zoomScaleSheetLayoutView="140" workbookViewId="0">
      <selection activeCell="K23" sqref="K23"/>
    </sheetView>
  </sheetViews>
  <sheetFormatPr defaultRowHeight="15"/>
  <cols>
    <col min="1" max="1" width="4.140625" customWidth="1"/>
    <col min="2" max="2" width="31.140625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.75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5.75">
      <c r="A3" s="16"/>
      <c r="B3" s="16"/>
      <c r="C3" s="16"/>
      <c r="D3" s="16"/>
      <c r="E3" s="33" t="s">
        <v>6</v>
      </c>
      <c r="F3" s="33"/>
      <c r="G3" s="33"/>
      <c r="H3" s="33"/>
      <c r="I3" s="16"/>
      <c r="J3" s="16"/>
      <c r="K3" s="16"/>
      <c r="L3" s="16"/>
      <c r="M3" s="16"/>
    </row>
    <row r="4" spans="1:14">
      <c r="M4" s="2" t="s">
        <v>15</v>
      </c>
    </row>
    <row r="5" spans="1:14">
      <c r="M5" s="2" t="s">
        <v>5</v>
      </c>
    </row>
    <row r="6" spans="1:14" ht="18" customHeight="1">
      <c r="A6" s="28" t="str">
        <f t="shared" ref="A6" si="0">"№
п/п"</f>
        <v>№
п/п</v>
      </c>
      <c r="B6" s="28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1" t="str">
        <f t="shared" ref="C6" si="1">"Поступило средств"</f>
        <v>Поступило средств</v>
      </c>
      <c r="D6" s="36"/>
      <c r="E6" s="36"/>
      <c r="F6" s="36"/>
      <c r="G6" s="32"/>
      <c r="H6" s="31" t="str">
        <f t="shared" ref="H6" si="2">"Израсходовано средств"</f>
        <v>Израсходовано средств</v>
      </c>
      <c r="I6" s="36"/>
      <c r="J6" s="36"/>
      <c r="K6" s="32"/>
      <c r="L6" s="31" t="str">
        <f t="shared" ref="L6" si="3">"Возвращено средств"</f>
        <v>Возвращено средств</v>
      </c>
      <c r="M6" s="32"/>
    </row>
    <row r="7" spans="1:14" ht="34.5" customHeight="1">
      <c r="A7" s="29"/>
      <c r="B7" s="29"/>
      <c r="C7" s="28" t="str">
        <f t="shared" ref="C7" si="4">"всего"</f>
        <v>всего</v>
      </c>
      <c r="D7" s="31" t="str">
        <f t="shared" ref="D7" si="5">"из них"</f>
        <v>из них</v>
      </c>
      <c r="E7" s="36"/>
      <c r="F7" s="36"/>
      <c r="G7" s="32"/>
      <c r="H7" s="28" t="str">
        <f t="shared" ref="H7" si="6">"всего"</f>
        <v>всего</v>
      </c>
      <c r="I7" s="31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6"/>
      <c r="K7" s="32"/>
      <c r="L7" s="28" t="str">
        <f>"сумма, тыс. руб."</f>
        <v>сумма, тыс. руб.</v>
      </c>
      <c r="M7" s="28" t="str">
        <f t="shared" ref="M7" si="8">"основание возврата"</f>
        <v>основание возврата</v>
      </c>
      <c r="N7" s="1"/>
    </row>
    <row r="8" spans="1:14" ht="57.75" customHeight="1">
      <c r="A8" s="29"/>
      <c r="B8" s="29"/>
      <c r="C8" s="29"/>
      <c r="D8" s="31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2"/>
      <c r="F8" s="31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2"/>
      <c r="H8" s="29"/>
      <c r="I8" s="28" t="str">
        <f t="shared" ref="I8" si="11">"дата операции"</f>
        <v>дата операции</v>
      </c>
      <c r="J8" s="28" t="str">
        <f>"сумма, тыс. руб."</f>
        <v>сумма, тыс. руб.</v>
      </c>
      <c r="K8" s="28" t="str">
        <f t="shared" ref="K8" si="12">"назначение платежа"</f>
        <v>назначение платежа</v>
      </c>
      <c r="L8" s="29"/>
      <c r="M8" s="29"/>
      <c r="N8" s="1"/>
    </row>
    <row r="9" spans="1:14" ht="42" customHeight="1">
      <c r="A9" s="30"/>
      <c r="B9" s="30"/>
      <c r="C9" s="30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0"/>
      <c r="I9" s="30"/>
      <c r="J9" s="30"/>
      <c r="K9" s="30"/>
      <c r="L9" s="30"/>
      <c r="M9" s="30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7</v>
      </c>
      <c r="C11" s="8">
        <v>411.5</v>
      </c>
      <c r="D11" s="8">
        <v>0</v>
      </c>
      <c r="E11" s="15"/>
      <c r="F11" s="8">
        <v>0</v>
      </c>
      <c r="G11" s="9"/>
      <c r="H11" s="8">
        <v>401.87</v>
      </c>
      <c r="I11" s="10"/>
      <c r="J11" s="38">
        <v>111.25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37">
        <v>411.5</v>
      </c>
      <c r="D12" s="12">
        <v>0</v>
      </c>
      <c r="E12" s="11" t="str">
        <f>""</f>
        <v/>
      </c>
      <c r="F12" s="12">
        <v>0</v>
      </c>
      <c r="G12" s="13"/>
      <c r="H12" s="12">
        <v>401.87</v>
      </c>
      <c r="I12" s="14"/>
      <c r="J12" s="12">
        <v>111.25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/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5" customFormat="1" ht="101.25">
      <c r="A15" s="17">
        <v>3</v>
      </c>
      <c r="B15" s="18" t="s">
        <v>9</v>
      </c>
      <c r="C15" s="19">
        <v>500</v>
      </c>
      <c r="D15" s="19" t="s">
        <v>13</v>
      </c>
      <c r="E15" s="18" t="s">
        <v>14</v>
      </c>
      <c r="F15" s="19">
        <v>250</v>
      </c>
      <c r="G15" s="20">
        <v>2</v>
      </c>
      <c r="H15" s="38">
        <v>146.76</v>
      </c>
      <c r="I15" s="23"/>
      <c r="J15" s="19">
        <v>0</v>
      </c>
      <c r="K15" s="22"/>
      <c r="L15" s="19">
        <v>100</v>
      </c>
      <c r="M15" s="27" t="s">
        <v>12</v>
      </c>
      <c r="N15" s="24"/>
    </row>
    <row r="16" spans="1:14">
      <c r="A16" s="5"/>
      <c r="B16" s="11" t="str">
        <f>"Итого по кандидату"</f>
        <v>Итого по кандидату</v>
      </c>
      <c r="C16" s="12">
        <v>500</v>
      </c>
      <c r="D16" s="12">
        <v>150</v>
      </c>
      <c r="E16" s="11"/>
      <c r="F16" s="12">
        <v>250</v>
      </c>
      <c r="G16" s="13"/>
      <c r="H16" s="12">
        <v>146.76</v>
      </c>
      <c r="I16" s="14"/>
      <c r="J16" s="12">
        <v>0</v>
      </c>
      <c r="K16" s="11"/>
      <c r="L16" s="12">
        <v>100</v>
      </c>
      <c r="M16" s="11"/>
      <c r="N16" s="1"/>
    </row>
    <row r="17" spans="1:14">
      <c r="A17" s="26">
        <v>4</v>
      </c>
      <c r="B17" s="18" t="s">
        <v>10</v>
      </c>
      <c r="C17" s="8">
        <v>0.1</v>
      </c>
      <c r="D17" s="8">
        <v>0</v>
      </c>
      <c r="E17" s="11"/>
      <c r="F17" s="8">
        <v>0</v>
      </c>
      <c r="G17" s="13"/>
      <c r="H17" s="19">
        <v>0</v>
      </c>
      <c r="I17" s="14"/>
      <c r="J17" s="19">
        <v>0</v>
      </c>
      <c r="K17" s="11"/>
      <c r="L17" s="19">
        <v>0</v>
      </c>
      <c r="M17" s="11"/>
      <c r="N17" s="1"/>
    </row>
    <row r="18" spans="1:14">
      <c r="A18" s="5"/>
      <c r="B18" s="11" t="str">
        <f>"Итого по кандидату"</f>
        <v>Итого по кандидату</v>
      </c>
      <c r="C18" s="12">
        <v>0.1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  <c r="N18" s="1"/>
    </row>
    <row r="19" spans="1:14">
      <c r="A19" s="26">
        <v>5</v>
      </c>
      <c r="B19" s="18" t="s">
        <v>11</v>
      </c>
      <c r="C19" s="8">
        <v>0</v>
      </c>
      <c r="D19" s="8">
        <v>0</v>
      </c>
      <c r="E19" s="11"/>
      <c r="F19" s="8">
        <v>0</v>
      </c>
      <c r="G19" s="13"/>
      <c r="H19" s="19">
        <v>0</v>
      </c>
      <c r="I19" s="14"/>
      <c r="J19" s="19">
        <v>0</v>
      </c>
      <c r="K19" s="11"/>
      <c r="L19" s="19">
        <v>0</v>
      </c>
      <c r="M19" s="11"/>
      <c r="N19" s="1"/>
    </row>
    <row r="20" spans="1:14">
      <c r="A20" s="5"/>
      <c r="B20" s="11" t="str">
        <f>"Итого по кандидату"</f>
        <v>Итого по кандидату</v>
      </c>
      <c r="C20" s="12">
        <v>0</v>
      </c>
      <c r="D20" s="12">
        <v>0</v>
      </c>
      <c r="E20" s="11"/>
      <c r="F20" s="12">
        <v>0</v>
      </c>
      <c r="G20" s="13"/>
      <c r="H20" s="12">
        <v>0</v>
      </c>
      <c r="I20" s="14"/>
      <c r="J20" s="12">
        <v>0</v>
      </c>
      <c r="K20" s="11"/>
      <c r="L20" s="12">
        <v>0</v>
      </c>
      <c r="M20" s="11"/>
      <c r="N20" s="1"/>
    </row>
    <row r="21" spans="1:14">
      <c r="A21" s="5" t="s">
        <v>2</v>
      </c>
      <c r="B21" s="11" t="str">
        <f>"Итого"</f>
        <v>Итого</v>
      </c>
      <c r="C21" s="12">
        <v>911.6</v>
      </c>
      <c r="D21" s="12">
        <v>150</v>
      </c>
      <c r="E21" s="11" t="str">
        <f>""</f>
        <v/>
      </c>
      <c r="F21" s="12">
        <v>250</v>
      </c>
      <c r="G21" s="13">
        <v>2</v>
      </c>
      <c r="H21" s="12">
        <v>548.63</v>
      </c>
      <c r="I21" s="14"/>
      <c r="J21" s="12">
        <v>111.25</v>
      </c>
      <c r="K21" s="11" t="str">
        <f>""</f>
        <v/>
      </c>
      <c r="L21" s="12">
        <v>100</v>
      </c>
      <c r="M21" s="11" t="str">
        <f>""</f>
        <v/>
      </c>
      <c r="N21" s="4"/>
    </row>
    <row r="22" spans="1:14">
      <c r="N22" s="4"/>
    </row>
  </sheetData>
  <mergeCells count="19"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  <mergeCell ref="I8:I9"/>
    <mergeCell ref="J8:J9"/>
    <mergeCell ref="K8:K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 Петушки</cp:lastModifiedBy>
  <cp:lastPrinted>2022-09-05T08:23:20Z</cp:lastPrinted>
  <dcterms:created xsi:type="dcterms:W3CDTF">2022-09-04T10:09:17Z</dcterms:created>
  <dcterms:modified xsi:type="dcterms:W3CDTF">2023-09-01T13:00:46Z</dcterms:modified>
</cp:coreProperties>
</file>