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<sst xmlns="http://schemas.openxmlformats.org/spreadsheetml/2006/main" count="123" uniqueCount="32">
  <si>
    <t>Выборы депутатов Законодательного Собрания Владимирской области седьмого созыва</t>
  </si>
  <si>
    <t>В руб.</t>
  </si>
  <si>
    <t>1</t>
  </si>
  <si>
    <t>1.</t>
  </si>
  <si>
    <t>03.08.2018</t>
  </si>
  <si>
    <t/>
  </si>
  <si>
    <t>18.07.2018</t>
  </si>
  <si>
    <t>09.08.2018</t>
  </si>
  <si>
    <t>01.08.2018</t>
  </si>
  <si>
    <t>23.07.2018</t>
  </si>
  <si>
    <t>19.07.2018</t>
  </si>
  <si>
    <t>24.07.2018</t>
  </si>
  <si>
    <t>25.07.2018</t>
  </si>
  <si>
    <t>10.08.2018</t>
  </si>
  <si>
    <t>08.08.2018</t>
  </si>
  <si>
    <t>26.07.2018</t>
  </si>
  <si>
    <t>31.07.2018</t>
  </si>
  <si>
    <t>27.07.2018</t>
  </si>
  <si>
    <t>2.</t>
  </si>
  <si>
    <t>06.08.2018</t>
  </si>
  <si>
    <t>3.</t>
  </si>
  <si>
    <t>02.08.2018</t>
  </si>
  <si>
    <t>4.</t>
  </si>
  <si>
    <t>5.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</si>
  <si>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0"/>
        <color indexed="8"/>
        <rFont val="Times New Roman"/>
        <family val="1"/>
      </rPr>
      <t>(на основании данных, предоставленных филиалами ПАО Сбербанк)</t>
    </r>
  </si>
  <si>
    <t>6.</t>
  </si>
  <si>
    <t>Политическая партия «КОММУНИСТИЧЕСКАЯ ПАРТИЯ СОЦИАЛЬНОЙ СПРАВЕДЛИВОСТИ»</t>
  </si>
  <si>
    <t>Итого по политической партии (КОММУНИСТИЧЕСКАЯ ПАРТИЯ СОЦИАЛЬНОЙ СПРАВЕДЛИВОСТИ)</t>
  </si>
  <si>
    <t>7.</t>
  </si>
  <si>
    <t>Региональное отделение Политической партии «Российская партия пенсионеров за социальную справедливость» во Владимирской области»</t>
  </si>
  <si>
    <t>Итого по политической партии (Региональное отделение Поли-тической партии «Российская партия пенсионеров за социальную справедливость» во Владимирской области»)</t>
  </si>
  <si>
    <t>По состоянию на 14.08.2018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</si>
</sst>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35" borderId="10" xfId="0" applyNumberFormat="1" applyFont="1" applyFill="1" applyBorder="1" applyAlignment="1">
      <alignment horizontal="center" vertical="center" wrapText="1"/>
    </xf>
    <xf numFmtId="2" fontId="38" fillId="35" borderId="0" xfId="0" applyNumberFormat="1" applyFont="1" applyFill="1" applyAlignment="1">
      <alignment vertical="center" wrapText="1"/>
    </xf>
    <xf numFmtId="4" fontId="39" fillId="35" borderId="10" xfId="0" applyNumberFormat="1" applyFont="1" applyFill="1" applyBorder="1" applyAlignment="1">
      <alignment horizontal="right" vertical="center" wrapText="1"/>
    </xf>
    <xf numFmtId="0" fontId="39" fillId="35" borderId="10" xfId="0" applyNumberFormat="1" applyFont="1" applyFill="1" applyBorder="1" applyAlignment="1">
      <alignment horizontal="left" vertical="center" wrapText="1"/>
    </xf>
    <xf numFmtId="1" fontId="39" fillId="35" borderId="10" xfId="0" applyNumberFormat="1" applyFont="1" applyFill="1" applyBorder="1" applyAlignment="1">
      <alignment horizontal="center" vertical="center" wrapText="1"/>
    </xf>
    <xf numFmtId="164" fontId="39" fillId="35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0" fillId="35" borderId="10" xfId="0" applyNumberFormat="1" applyFont="1" applyFill="1" applyBorder="1" applyAlignment="1">
      <alignment horizontal="left" vertical="center" wrapText="1"/>
    </xf>
    <xf numFmtId="4" fontId="40" fillId="35" borderId="10" xfId="0" applyNumberFormat="1" applyFont="1" applyFill="1" applyBorder="1" applyAlignment="1">
      <alignment horizontal="right" vertical="center" wrapText="1"/>
    </xf>
    <xf numFmtId="1" fontId="40" fillId="35" borderId="10" xfId="0" applyNumberFormat="1" applyFont="1" applyFill="1" applyBorder="1" applyAlignment="1">
      <alignment horizontal="center" vertical="center" wrapText="1"/>
    </xf>
    <xf numFmtId="164" fontId="40" fillId="35" borderId="10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7109375" style="12" customWidth="1"/>
    <col min="2" max="2" width="28.140625" style="12" customWidth="1"/>
    <col min="3" max="3" width="14.00390625" style="12" customWidth="1"/>
    <col min="4" max="4" width="13.28125" style="12" customWidth="1"/>
    <col min="5" max="5" width="17.421875" style="12" customWidth="1"/>
    <col min="6" max="6" width="9.8515625" style="12" bestFit="1" customWidth="1"/>
    <col min="7" max="7" width="9.140625" style="12" customWidth="1"/>
    <col min="8" max="8" width="13.8515625" style="12" customWidth="1"/>
    <col min="9" max="9" width="10.140625" style="12" customWidth="1"/>
    <col min="10" max="10" width="12.28125" style="12" bestFit="1" customWidth="1"/>
    <col min="11" max="11" width="22.57421875" style="12" customWidth="1"/>
    <col min="12" max="12" width="9.140625" style="12" customWidth="1"/>
    <col min="13" max="13" width="24.7109375" style="12" customWidth="1"/>
    <col min="14" max="16384" width="9.140625" style="12" customWidth="1"/>
  </cols>
  <sheetData>
    <row r="1" spans="1:13" ht="69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2.75">
      <c r="M3" s="1" t="s">
        <v>31</v>
      </c>
    </row>
    <row r="4" ht="12.75">
      <c r="M4" s="1" t="s">
        <v>1</v>
      </c>
    </row>
    <row r="5" spans="1:13" ht="12.75">
      <c r="A5" s="26" t="str">
        <f>"№
п/п"</f>
        <v>№
п/п</v>
      </c>
      <c r="B5" s="26" t="str">
        <f>"Наименование избирательного объединения"</f>
        <v>Наименование избирательного объединения</v>
      </c>
      <c r="C5" s="26" t="str">
        <f>"Поступило средств"</f>
        <v>Поступило средств</v>
      </c>
      <c r="D5" s="26"/>
      <c r="E5" s="26"/>
      <c r="F5" s="26"/>
      <c r="G5" s="26"/>
      <c r="H5" s="26" t="str">
        <f>"Израсходовано средств"</f>
        <v>Израсходовано средств</v>
      </c>
      <c r="I5" s="26"/>
      <c r="J5" s="26"/>
      <c r="K5" s="26"/>
      <c r="L5" s="26" t="str">
        <f>"Возвращено средств"</f>
        <v>Возвращено средств</v>
      </c>
      <c r="M5" s="26"/>
    </row>
    <row r="6" spans="1:13" ht="30" customHeight="1">
      <c r="A6" s="26"/>
      <c r="B6" s="26"/>
      <c r="C6" s="26" t="str">
        <f>"всего"</f>
        <v>всего</v>
      </c>
      <c r="D6" s="26" t="str">
        <f>"из них"</f>
        <v>из них</v>
      </c>
      <c r="E6" s="26"/>
      <c r="F6" s="26"/>
      <c r="G6" s="26"/>
      <c r="H6" s="26" t="str">
        <f>"всего"</f>
        <v>всего</v>
      </c>
      <c r="I6" s="2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6"/>
      <c r="K6" s="26"/>
      <c r="L6" s="26" t="str">
        <f>"сумма, руб."</f>
        <v>сумма, руб.</v>
      </c>
      <c r="M6" s="26" t="str">
        <f>"основание возврата"</f>
        <v>основание возврата</v>
      </c>
    </row>
    <row r="7" spans="1:13" ht="54.75" customHeight="1">
      <c r="A7" s="26"/>
      <c r="B7" s="26"/>
      <c r="C7" s="26"/>
      <c r="D7" s="2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6"/>
      <c r="F7" s="2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6"/>
      <c r="H7" s="26"/>
      <c r="I7" s="26" t="str">
        <f>"дата операции"</f>
        <v>дата операции</v>
      </c>
      <c r="J7" s="26" t="str">
        <f>"сумма, руб."</f>
        <v>сумма, руб.</v>
      </c>
      <c r="K7" s="26" t="str">
        <f>"назначение платежа"</f>
        <v>назначение платежа</v>
      </c>
      <c r="L7" s="26"/>
      <c r="M7" s="26"/>
    </row>
    <row r="8" spans="1:13" ht="30.75" customHeight="1">
      <c r="A8" s="26"/>
      <c r="B8" s="26"/>
      <c r="C8" s="26"/>
      <c r="D8" s="27" t="str">
        <f>"сумма, руб."</f>
        <v>сумма, руб.</v>
      </c>
      <c r="E8" s="27" t="str">
        <f>"наименование юридического лица"</f>
        <v>наименование юридического лица</v>
      </c>
      <c r="F8" s="27" t="str">
        <f>"сумма, руб."</f>
        <v>сумма, руб.</v>
      </c>
      <c r="G8" s="27" t="str">
        <f>"кол-во граждан"</f>
        <v>кол-во граждан</v>
      </c>
      <c r="H8" s="26"/>
      <c r="I8" s="26"/>
      <c r="J8" s="26"/>
      <c r="K8" s="26"/>
      <c r="L8" s="26"/>
      <c r="M8" s="26"/>
    </row>
    <row r="9" spans="1:13" ht="12.75">
      <c r="A9" s="19" t="s">
        <v>2</v>
      </c>
      <c r="B9" s="27" t="str">
        <f>"2"</f>
        <v>2</v>
      </c>
      <c r="C9" s="27" t="str">
        <f>"3"</f>
        <v>3</v>
      </c>
      <c r="D9" s="27" t="str">
        <f>"4"</f>
        <v>4</v>
      </c>
      <c r="E9" s="27" t="str">
        <f>"5"</f>
        <v>5</v>
      </c>
      <c r="F9" s="27" t="str">
        <f>"6"</f>
        <v>6</v>
      </c>
      <c r="G9" s="27" t="str">
        <f>"7"</f>
        <v>7</v>
      </c>
      <c r="H9" s="27" t="str">
        <f>"8"</f>
        <v>8</v>
      </c>
      <c r="I9" s="27" t="str">
        <f>"9"</f>
        <v>9</v>
      </c>
      <c r="J9" s="27" t="str">
        <f>"10"</f>
        <v>10</v>
      </c>
      <c r="K9" s="27" t="str">
        <f>"11"</f>
        <v>11</v>
      </c>
      <c r="L9" s="27" t="str">
        <f>"12"</f>
        <v>12</v>
      </c>
      <c r="M9" s="27" t="str">
        <f>"13"</f>
        <v>13</v>
      </c>
    </row>
    <row r="10" spans="1:13" ht="51">
      <c r="A10" s="3" t="s">
        <v>3</v>
      </c>
      <c r="B10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5"/>
      <c r="D10" s="5"/>
      <c r="E10" s="4">
        <f>""</f>
      </c>
      <c r="F10" s="5"/>
      <c r="G10" s="6"/>
      <c r="H10" s="5"/>
      <c r="I10" s="7" t="s">
        <v>4</v>
      </c>
      <c r="J10" s="5">
        <v>14093000</v>
      </c>
      <c r="K10" s="4" t="str">
        <f>"Иные расходы на проведение изб.камп."</f>
        <v>Иные расходы на проведение изб.камп.</v>
      </c>
      <c r="L10" s="5"/>
      <c r="M10" s="4">
        <f>""</f>
      </c>
    </row>
    <row r="11" spans="1:13" ht="25.5">
      <c r="A11" s="3" t="s">
        <v>5</v>
      </c>
      <c r="B11" s="4">
        <f>""</f>
      </c>
      <c r="C11" s="5"/>
      <c r="D11" s="5"/>
      <c r="E11" s="4">
        <f>""</f>
      </c>
      <c r="F11" s="5"/>
      <c r="G11" s="6"/>
      <c r="H11" s="5"/>
      <c r="I11" s="7" t="s">
        <v>6</v>
      </c>
      <c r="J11" s="5">
        <v>13437500</v>
      </c>
      <c r="K11" s="4" t="str">
        <f>"Оплата услуг инф-го и консульт.хар-ра"</f>
        <v>Оплата услуг инф-го и консульт.хар-ра</v>
      </c>
      <c r="L11" s="5"/>
      <c r="M11" s="4">
        <f>""</f>
      </c>
    </row>
    <row r="12" spans="1:13" ht="25.5">
      <c r="A12" s="3" t="s">
        <v>5</v>
      </c>
      <c r="B12" s="4">
        <f>""</f>
      </c>
      <c r="C12" s="5"/>
      <c r="D12" s="5"/>
      <c r="E12" s="4">
        <f>""</f>
      </c>
      <c r="F12" s="5"/>
      <c r="G12" s="6"/>
      <c r="H12" s="5"/>
      <c r="I12" s="7" t="s">
        <v>7</v>
      </c>
      <c r="J12" s="5">
        <v>6753500</v>
      </c>
      <c r="K12" s="4" t="str">
        <f>"Иные расходы на проведение изб.камп."</f>
        <v>Иные расходы на проведение изб.камп.</v>
      </c>
      <c r="L12" s="5"/>
      <c r="M12" s="4">
        <f>""</f>
      </c>
    </row>
    <row r="13" spans="1:13" ht="25.5">
      <c r="A13" s="3" t="s">
        <v>5</v>
      </c>
      <c r="B13" s="4">
        <f>""</f>
      </c>
      <c r="C13" s="5"/>
      <c r="D13" s="5"/>
      <c r="E13" s="4">
        <f>""</f>
      </c>
      <c r="F13" s="5"/>
      <c r="G13" s="6"/>
      <c r="H13" s="5"/>
      <c r="I13" s="7" t="s">
        <v>8</v>
      </c>
      <c r="J13" s="5">
        <v>2000000</v>
      </c>
      <c r="K13" s="4" t="str">
        <f>"Проведение публич.предвыб.меропр."</f>
        <v>Проведение публич.предвыб.меропр.</v>
      </c>
      <c r="L13" s="5"/>
      <c r="M13" s="4">
        <f>""</f>
      </c>
    </row>
    <row r="14" spans="1:13" ht="25.5">
      <c r="A14" s="3" t="s">
        <v>5</v>
      </c>
      <c r="B14" s="4">
        <f>""</f>
      </c>
      <c r="C14" s="5"/>
      <c r="D14" s="5"/>
      <c r="E14" s="4">
        <f>""</f>
      </c>
      <c r="F14" s="5"/>
      <c r="G14" s="6"/>
      <c r="H14" s="5"/>
      <c r="I14" s="7" t="s">
        <v>9</v>
      </c>
      <c r="J14" s="5">
        <v>1601000</v>
      </c>
      <c r="K14" s="4" t="str">
        <f>"Оплата других работ/услуг"</f>
        <v>Оплата других работ/услуг</v>
      </c>
      <c r="L14" s="5"/>
      <c r="M14" s="4">
        <f>""</f>
      </c>
    </row>
    <row r="15" spans="1:13" ht="25.5">
      <c r="A15" s="3" t="s">
        <v>5</v>
      </c>
      <c r="B15" s="4">
        <f>""</f>
      </c>
      <c r="C15" s="5"/>
      <c r="D15" s="5"/>
      <c r="E15" s="4">
        <f>""</f>
      </c>
      <c r="F15" s="5"/>
      <c r="G15" s="6"/>
      <c r="H15" s="5"/>
      <c r="I15" s="7" t="s">
        <v>9</v>
      </c>
      <c r="J15" s="5">
        <v>1566000</v>
      </c>
      <c r="K15" s="4" t="str">
        <f>"Оплата услуг инф-го и консульт.хар-ра"</f>
        <v>Оплата услуг инф-го и консульт.хар-ра</v>
      </c>
      <c r="L15" s="5"/>
      <c r="M15" s="4">
        <f>""</f>
      </c>
    </row>
    <row r="16" spans="1:13" ht="25.5">
      <c r="A16" s="3" t="s">
        <v>5</v>
      </c>
      <c r="B16" s="4">
        <f>""</f>
      </c>
      <c r="C16" s="5"/>
      <c r="D16" s="5"/>
      <c r="E16" s="4">
        <f>""</f>
      </c>
      <c r="F16" s="5"/>
      <c r="G16" s="6"/>
      <c r="H16" s="5"/>
      <c r="I16" s="7" t="s">
        <v>10</v>
      </c>
      <c r="J16" s="5">
        <v>1190000</v>
      </c>
      <c r="K16" s="4" t="str">
        <f>"Оплата других работ/услуг"</f>
        <v>Оплата других работ/услуг</v>
      </c>
      <c r="L16" s="5"/>
      <c r="M16" s="4">
        <f>""</f>
      </c>
    </row>
    <row r="17" spans="1:13" ht="25.5">
      <c r="A17" s="3" t="s">
        <v>5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11</v>
      </c>
      <c r="J17" s="5">
        <v>812000</v>
      </c>
      <c r="K17" s="4" t="str">
        <f>"Изг. и распр. печатных и иных агит. материалов"</f>
        <v>Изг. и распр. печатных и иных агит. материалов</v>
      </c>
      <c r="L17" s="5"/>
      <c r="M17" s="4">
        <f>""</f>
      </c>
    </row>
    <row r="18" spans="1:13" ht="25.5">
      <c r="A18" s="3" t="s">
        <v>5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8</v>
      </c>
      <c r="J18" s="5">
        <v>737600</v>
      </c>
      <c r="K18" s="4" t="str">
        <f>"Оплата других работ/услуг"</f>
        <v>Оплата других работ/услуг</v>
      </c>
      <c r="L18" s="5"/>
      <c r="M18" s="4">
        <f>""</f>
      </c>
    </row>
    <row r="19" spans="1:13" ht="25.5">
      <c r="A19" s="3" t="s">
        <v>5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12</v>
      </c>
      <c r="J19" s="5">
        <v>610000</v>
      </c>
      <c r="K19" s="4" t="str">
        <f>"Иные расходы на проведение изб.камп."</f>
        <v>Иные расходы на проведение изб.камп.</v>
      </c>
      <c r="L19" s="5"/>
      <c r="M19" s="4">
        <f>""</f>
      </c>
    </row>
    <row r="20" spans="1:13" ht="25.5">
      <c r="A20" s="3" t="s">
        <v>5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7</v>
      </c>
      <c r="J20" s="5">
        <v>462500</v>
      </c>
      <c r="K20" s="4" t="str">
        <f>"Оплата услуг инф-го и консульт.хар-ра"</f>
        <v>Оплата услуг инф-го и консульт.хар-ра</v>
      </c>
      <c r="L20" s="5"/>
      <c r="M20" s="4">
        <f>""</f>
      </c>
    </row>
    <row r="21" spans="1:13" ht="25.5">
      <c r="A21" s="3" t="s">
        <v>5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6</v>
      </c>
      <c r="J21" s="5">
        <v>462500</v>
      </c>
      <c r="K21" s="4" t="str">
        <f>"Оплата услуг инф-го и консульт.хар-ра"</f>
        <v>Оплата услуг инф-го и консульт.хар-ра</v>
      </c>
      <c r="L21" s="5"/>
      <c r="M21" s="4">
        <f>""</f>
      </c>
    </row>
    <row r="22" spans="1:13" ht="25.5">
      <c r="A22" s="3" t="s">
        <v>5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13</v>
      </c>
      <c r="J22" s="5">
        <v>456660</v>
      </c>
      <c r="K22" s="4" t="str">
        <f>"Агитация через орг. телерадиовещание"</f>
        <v>Агитация через орг. телерадиовещание</v>
      </c>
      <c r="L22" s="5"/>
      <c r="M22" s="4">
        <f>""</f>
      </c>
    </row>
    <row r="23" spans="1:13" ht="25.5">
      <c r="A23" s="3" t="s">
        <v>5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6</v>
      </c>
      <c r="J23" s="5">
        <v>447750</v>
      </c>
      <c r="K23" s="4" t="str">
        <f>"Оплата услуг инф-го и консульт.хар-ра"</f>
        <v>Оплата услуг инф-го и консульт.хар-ра</v>
      </c>
      <c r="L23" s="5"/>
      <c r="M23" s="4">
        <f>""</f>
      </c>
    </row>
    <row r="24" spans="1:13" ht="25.5">
      <c r="A24" s="3" t="s">
        <v>5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14</v>
      </c>
      <c r="J24" s="5">
        <v>447750</v>
      </c>
      <c r="K24" s="4" t="str">
        <f>"Оплата услуг инф-го и консульт.хар-ра"</f>
        <v>Оплата услуг инф-го и консульт.хар-ра</v>
      </c>
      <c r="L24" s="5"/>
      <c r="M24" s="4">
        <f>""</f>
      </c>
    </row>
    <row r="25" spans="1:13" ht="25.5">
      <c r="A25" s="3" t="s">
        <v>5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12</v>
      </c>
      <c r="J25" s="5">
        <v>422600</v>
      </c>
      <c r="K25" s="4" t="str">
        <f>"Изг. и распр. печатных и иных агит. материалов"</f>
        <v>Изг. и распр. печатных и иных агит. материалов</v>
      </c>
      <c r="L25" s="5"/>
      <c r="M25" s="4">
        <f>""</f>
      </c>
    </row>
    <row r="26" spans="1:13" ht="25.5">
      <c r="A26" s="3" t="s">
        <v>5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15</v>
      </c>
      <c r="J26" s="5">
        <v>419840</v>
      </c>
      <c r="K26" s="4" t="str">
        <f>"Изг. и распр. печатных и иных агит. материалов"</f>
        <v>Изг. и распр. печатных и иных агит. материалов</v>
      </c>
      <c r="L26" s="5"/>
      <c r="M26" s="4">
        <f>""</f>
      </c>
    </row>
    <row r="27" spans="1:13" ht="25.5">
      <c r="A27" s="3" t="s">
        <v>5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13</v>
      </c>
      <c r="J27" s="5">
        <v>350000</v>
      </c>
      <c r="K27" s="4" t="str">
        <f>"Агитация через орг. телерадиовещание"</f>
        <v>Агитация через орг. телерадиовещание</v>
      </c>
      <c r="L27" s="5"/>
      <c r="M27" s="4">
        <f>""</f>
      </c>
    </row>
    <row r="28" spans="1:13" ht="25.5">
      <c r="A28" s="3" t="s">
        <v>5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7</v>
      </c>
      <c r="J28" s="5">
        <v>350000</v>
      </c>
      <c r="K28" s="4" t="str">
        <f aca="true" t="shared" si="0" ref="K28:K37">"Изг. и распр. печатных и иных агит. материалов"</f>
        <v>Изг. и распр. печатных и иных агит. материалов</v>
      </c>
      <c r="L28" s="5"/>
      <c r="M28" s="4">
        <f>""</f>
      </c>
    </row>
    <row r="29" spans="1:13" ht="25.5">
      <c r="A29" s="3" t="s">
        <v>5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12</v>
      </c>
      <c r="J29" s="5">
        <v>192241</v>
      </c>
      <c r="K29" s="4" t="str">
        <f t="shared" si="0"/>
        <v>Изг. и распр. печатных и иных агит. материалов</v>
      </c>
      <c r="L29" s="5"/>
      <c r="M29" s="4">
        <f>""</f>
      </c>
    </row>
    <row r="30" spans="1:13" ht="25.5">
      <c r="A30" s="3" t="s">
        <v>5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6</v>
      </c>
      <c r="J30" s="5">
        <v>152400</v>
      </c>
      <c r="K30" s="4" t="str">
        <f t="shared" si="0"/>
        <v>Изг. и распр. печатных и иных агит. материалов</v>
      </c>
      <c r="L30" s="5"/>
      <c r="M30" s="4">
        <f>""</f>
      </c>
    </row>
    <row r="31" spans="1:13" ht="25.5">
      <c r="A31" s="3" t="s">
        <v>5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10</v>
      </c>
      <c r="J31" s="5">
        <v>148770</v>
      </c>
      <c r="K31" s="4" t="str">
        <f t="shared" si="0"/>
        <v>Изг. и распр. печатных и иных агит. материалов</v>
      </c>
      <c r="L31" s="5"/>
      <c r="M31" s="4">
        <f>""</f>
      </c>
    </row>
    <row r="32" spans="1:13" ht="25.5">
      <c r="A32" s="3" t="s">
        <v>5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11</v>
      </c>
      <c r="J32" s="5">
        <v>117000</v>
      </c>
      <c r="K32" s="4" t="str">
        <f t="shared" si="0"/>
        <v>Изг. и распр. печатных и иных агит. материалов</v>
      </c>
      <c r="L32" s="5"/>
      <c r="M32" s="4">
        <f>""</f>
      </c>
    </row>
    <row r="33" spans="1:13" ht="25.5">
      <c r="A33" s="3" t="s">
        <v>5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16</v>
      </c>
      <c r="J33" s="5">
        <v>106285</v>
      </c>
      <c r="K33" s="4" t="str">
        <f t="shared" si="0"/>
        <v>Изг. и распр. печатных и иных агит. материалов</v>
      </c>
      <c r="L33" s="5"/>
      <c r="M33" s="4">
        <f>""</f>
      </c>
    </row>
    <row r="34" spans="1:13" ht="25.5">
      <c r="A34" s="3" t="s">
        <v>5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11</v>
      </c>
      <c r="J34" s="5">
        <v>97188</v>
      </c>
      <c r="K34" s="4" t="str">
        <f t="shared" si="0"/>
        <v>Изг. и распр. печатных и иных агит. материалов</v>
      </c>
      <c r="L34" s="5"/>
      <c r="M34" s="4">
        <f>""</f>
      </c>
    </row>
    <row r="35" spans="1:13" ht="25.5">
      <c r="A35" s="3" t="s">
        <v>5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16</v>
      </c>
      <c r="J35" s="5">
        <v>66000</v>
      </c>
      <c r="K35" s="4" t="str">
        <f t="shared" si="0"/>
        <v>Изг. и распр. печатных и иных агит. материалов</v>
      </c>
      <c r="L35" s="5"/>
      <c r="M35" s="4">
        <f>""</f>
      </c>
    </row>
    <row r="36" spans="1:13" ht="25.5">
      <c r="A36" s="3" t="s">
        <v>5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16</v>
      </c>
      <c r="J36" s="5">
        <v>56900</v>
      </c>
      <c r="K36" s="4" t="str">
        <f t="shared" si="0"/>
        <v>Изг. и распр. печатных и иных агит. материалов</v>
      </c>
      <c r="L36" s="5"/>
      <c r="M36" s="4">
        <f>""</f>
      </c>
    </row>
    <row r="37" spans="1:13" ht="25.5">
      <c r="A37" s="3" t="s">
        <v>5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17</v>
      </c>
      <c r="J37" s="5">
        <v>52392</v>
      </c>
      <c r="K37" s="4" t="str">
        <f t="shared" si="0"/>
        <v>Изг. и распр. печатных и иных агит. материалов</v>
      </c>
      <c r="L37" s="5"/>
      <c r="M37" s="4">
        <f>""</f>
      </c>
    </row>
    <row r="38" spans="1:13" ht="63.75">
      <c r="A38" s="2" t="s">
        <v>5</v>
      </c>
      <c r="B38" s="8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38" s="9">
        <v>49000000</v>
      </c>
      <c r="D38" s="9">
        <v>0</v>
      </c>
      <c r="E38" s="8">
        <f>""</f>
      </c>
      <c r="F38" s="9">
        <v>0</v>
      </c>
      <c r="G38" s="10"/>
      <c r="H38" s="9">
        <v>48088276.66</v>
      </c>
      <c r="I38" s="11"/>
      <c r="J38" s="9">
        <v>47609376</v>
      </c>
      <c r="K38" s="8">
        <f>""</f>
      </c>
      <c r="L38" s="9">
        <v>0</v>
      </c>
      <c r="M38" s="8">
        <f>""</f>
      </c>
    </row>
    <row r="39" spans="1:13" ht="76.5">
      <c r="A39" s="3" t="s">
        <v>18</v>
      </c>
      <c r="B39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39" s="5"/>
      <c r="D39" s="5"/>
      <c r="E39" s="4">
        <f>""</f>
      </c>
      <c r="F39" s="5">
        <v>100000</v>
      </c>
      <c r="G39" s="6">
        <v>1</v>
      </c>
      <c r="H39" s="5"/>
      <c r="I39" s="7" t="s">
        <v>17</v>
      </c>
      <c r="J39" s="5">
        <v>320000</v>
      </c>
      <c r="K39" s="4" t="str">
        <f>"Изг. и распр. печатных и иных агит. материалов"</f>
        <v>Изг. и распр. печатных и иных агит. материалов</v>
      </c>
      <c r="L39" s="5"/>
      <c r="M39" s="4">
        <f>""</f>
      </c>
    </row>
    <row r="40" spans="1:13" ht="25.5">
      <c r="A40" s="3" t="s">
        <v>5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4</v>
      </c>
      <c r="J40" s="5">
        <v>167000</v>
      </c>
      <c r="K40" s="4" t="str">
        <f>"Иные расходы на проведение изб.камп."</f>
        <v>Иные расходы на проведение изб.камп.</v>
      </c>
      <c r="L40" s="5"/>
      <c r="M40" s="4">
        <f>""</f>
      </c>
    </row>
    <row r="41" spans="1:13" ht="25.5">
      <c r="A41" s="3" t="s">
        <v>5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4</v>
      </c>
      <c r="J41" s="5">
        <v>92000</v>
      </c>
      <c r="K41" s="4" t="str">
        <f>"Изг. и распр. печатных и иных агит. материалов"</f>
        <v>Изг. и распр. печатных и иных агит. материалов</v>
      </c>
      <c r="L41" s="5"/>
      <c r="M41" s="4">
        <f>""</f>
      </c>
    </row>
    <row r="42" spans="1:13" ht="25.5">
      <c r="A42" s="3" t="s">
        <v>5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19</v>
      </c>
      <c r="J42" s="5">
        <v>70000</v>
      </c>
      <c r="K42" s="4" t="str">
        <f>"Изг. и распр. печатных и иных агит. материалов"</f>
        <v>Изг. и распр. печатных и иных агит. материалов</v>
      </c>
      <c r="L42" s="5"/>
      <c r="M42" s="4">
        <f>""</f>
      </c>
    </row>
    <row r="43" spans="1:13" ht="25.5">
      <c r="A43" s="3" t="s">
        <v>5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4</v>
      </c>
      <c r="J43" s="5">
        <v>59520</v>
      </c>
      <c r="K43" s="4" t="str">
        <f>"Изг. и распр. печатных и иных агит. материалов"</f>
        <v>Изг. и распр. печатных и иных агит. материалов</v>
      </c>
      <c r="L43" s="5"/>
      <c r="M43" s="4">
        <f>""</f>
      </c>
    </row>
    <row r="44" spans="1:13" ht="89.25">
      <c r="A44" s="2" t="s">
        <v>5</v>
      </c>
      <c r="B44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44" s="9">
        <v>1415044</v>
      </c>
      <c r="D44" s="9">
        <v>0</v>
      </c>
      <c r="E44" s="8">
        <f>""</f>
      </c>
      <c r="F44" s="9">
        <v>100000</v>
      </c>
      <c r="G44" s="10"/>
      <c r="H44" s="9">
        <v>1358559</v>
      </c>
      <c r="I44" s="11"/>
      <c r="J44" s="9">
        <v>708520</v>
      </c>
      <c r="K44" s="8">
        <f>""</f>
      </c>
      <c r="L44" s="9">
        <v>0</v>
      </c>
      <c r="M44" s="8">
        <f>""</f>
      </c>
    </row>
    <row r="45" spans="1:13" ht="57.75" customHeight="1">
      <c r="A45" s="3" t="s">
        <v>20</v>
      </c>
      <c r="B45" s="4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45" s="5"/>
      <c r="D45" s="5"/>
      <c r="E45" s="4">
        <f>""</f>
      </c>
      <c r="F45" s="5"/>
      <c r="G45" s="6"/>
      <c r="H45" s="5"/>
      <c r="I45" s="7" t="s">
        <v>21</v>
      </c>
      <c r="J45" s="5">
        <v>504000</v>
      </c>
      <c r="K45" s="4" t="str">
        <f aca="true" t="shared" si="1" ref="K45:K51">"Изг. и распр. печатных и иных агит. материалов"</f>
        <v>Изг. и распр. печатных и иных агит. материалов</v>
      </c>
      <c r="L45" s="5"/>
      <c r="M45" s="4">
        <f>""</f>
      </c>
    </row>
    <row r="46" spans="1:13" ht="25.5">
      <c r="A46" s="3" t="s">
        <v>5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8</v>
      </c>
      <c r="J46" s="5">
        <v>456000</v>
      </c>
      <c r="K46" s="4" t="str">
        <f t="shared" si="1"/>
        <v>Изг. и распр. печатных и иных агит. материалов</v>
      </c>
      <c r="L46" s="5"/>
      <c r="M46" s="4">
        <f>""</f>
      </c>
    </row>
    <row r="47" spans="1:13" ht="25.5">
      <c r="A47" s="3" t="s">
        <v>5</v>
      </c>
      <c r="B47" s="4">
        <f>""</f>
      </c>
      <c r="C47" s="5"/>
      <c r="D47" s="5"/>
      <c r="E47" s="4">
        <f>""</f>
      </c>
      <c r="F47" s="5"/>
      <c r="G47" s="6"/>
      <c r="H47" s="5"/>
      <c r="I47" s="7" t="s">
        <v>21</v>
      </c>
      <c r="J47" s="5">
        <v>366000</v>
      </c>
      <c r="K47" s="4" t="str">
        <f t="shared" si="1"/>
        <v>Изг. и распр. печатных и иных агит. материалов</v>
      </c>
      <c r="L47" s="5"/>
      <c r="M47" s="4">
        <f>""</f>
      </c>
    </row>
    <row r="48" spans="1:13" ht="25.5">
      <c r="A48" s="3" t="s">
        <v>5</v>
      </c>
      <c r="B48" s="4">
        <f>""</f>
      </c>
      <c r="C48" s="5"/>
      <c r="D48" s="5"/>
      <c r="E48" s="4">
        <f>""</f>
      </c>
      <c r="F48" s="5"/>
      <c r="G48" s="6"/>
      <c r="H48" s="5"/>
      <c r="I48" s="7" t="s">
        <v>21</v>
      </c>
      <c r="J48" s="5">
        <v>232500</v>
      </c>
      <c r="K48" s="4" t="str">
        <f t="shared" si="1"/>
        <v>Изг. и распр. печатных и иных агит. материалов</v>
      </c>
      <c r="L48" s="5"/>
      <c r="M48" s="4">
        <f>""</f>
      </c>
    </row>
    <row r="49" spans="1:13" ht="25.5">
      <c r="A49" s="3" t="s">
        <v>5</v>
      </c>
      <c r="B49" s="4">
        <f>""</f>
      </c>
      <c r="C49" s="5"/>
      <c r="D49" s="5"/>
      <c r="E49" s="4">
        <f>""</f>
      </c>
      <c r="F49" s="5"/>
      <c r="G49" s="6"/>
      <c r="H49" s="5"/>
      <c r="I49" s="7" t="s">
        <v>21</v>
      </c>
      <c r="J49" s="5">
        <v>232500</v>
      </c>
      <c r="K49" s="4" t="str">
        <f t="shared" si="1"/>
        <v>Изг. и распр. печатных и иных агит. материалов</v>
      </c>
      <c r="L49" s="5"/>
      <c r="M49" s="4">
        <f>""</f>
      </c>
    </row>
    <row r="50" spans="1:13" ht="25.5">
      <c r="A50" s="3" t="s">
        <v>5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21</v>
      </c>
      <c r="J50" s="5">
        <v>232500</v>
      </c>
      <c r="K50" s="4" t="str">
        <f t="shared" si="1"/>
        <v>Изг. и распр. печатных и иных агит. материалов</v>
      </c>
      <c r="L50" s="5"/>
      <c r="M50" s="4">
        <f>""</f>
      </c>
    </row>
    <row r="51" spans="1:13" ht="25.5">
      <c r="A51" s="3" t="s">
        <v>5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7</v>
      </c>
      <c r="J51" s="5">
        <v>206000</v>
      </c>
      <c r="K51" s="4" t="str">
        <f t="shared" si="1"/>
        <v>Изг. и распр. печатных и иных агит. материалов</v>
      </c>
      <c r="L51" s="5"/>
      <c r="M51" s="4">
        <f>""</f>
      </c>
    </row>
    <row r="52" spans="1:13" ht="25.5">
      <c r="A52" s="3" t="s">
        <v>5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7</v>
      </c>
      <c r="J52" s="5">
        <v>200000</v>
      </c>
      <c r="K52" s="4" t="str">
        <f>"Агитация через сетевые издания"</f>
        <v>Агитация через сетевые издания</v>
      </c>
      <c r="L52" s="5"/>
      <c r="M52" s="4">
        <f>""</f>
      </c>
    </row>
    <row r="53" spans="1:13" ht="25.5">
      <c r="A53" s="3" t="s">
        <v>5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8</v>
      </c>
      <c r="J53" s="5">
        <v>192000</v>
      </c>
      <c r="K53" s="4" t="str">
        <f>"Изг. и распр. печатных и иных агит. материалов"</f>
        <v>Изг. и распр. печатных и иных агит. материалов</v>
      </c>
      <c r="L53" s="5"/>
      <c r="M53" s="4">
        <f>""</f>
      </c>
    </row>
    <row r="54" spans="1:13" ht="25.5">
      <c r="A54" s="3" t="s">
        <v>5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8</v>
      </c>
      <c r="J54" s="5">
        <v>158000</v>
      </c>
      <c r="K54" s="4" t="str">
        <f>"Изг. и распр. печатных и иных агит. материалов"</f>
        <v>Изг. и распр. печатных и иных агит. материалов</v>
      </c>
      <c r="L54" s="5"/>
      <c r="M54" s="4">
        <f>""</f>
      </c>
    </row>
    <row r="55" spans="1:13" ht="25.5">
      <c r="A55" s="3" t="s">
        <v>5</v>
      </c>
      <c r="B55" s="4">
        <f>""</f>
      </c>
      <c r="C55" s="5"/>
      <c r="D55" s="5"/>
      <c r="E55" s="4">
        <f>""</f>
      </c>
      <c r="F55" s="5"/>
      <c r="G55" s="6"/>
      <c r="H55" s="5"/>
      <c r="I55" s="7" t="s">
        <v>8</v>
      </c>
      <c r="J55" s="5">
        <v>158000</v>
      </c>
      <c r="K55" s="4" t="str">
        <f>"Изг. и распр. печатных и иных агит. материалов"</f>
        <v>Изг. и распр. печатных и иных агит. материалов</v>
      </c>
      <c r="L55" s="5"/>
      <c r="M55" s="4">
        <f>""</f>
      </c>
    </row>
    <row r="56" spans="1:13" ht="25.5">
      <c r="A56" s="3" t="s">
        <v>5</v>
      </c>
      <c r="B56" s="4">
        <f>""</f>
      </c>
      <c r="C56" s="5"/>
      <c r="D56" s="5"/>
      <c r="E56" s="4">
        <f>""</f>
      </c>
      <c r="F56" s="5"/>
      <c r="G56" s="6"/>
      <c r="H56" s="5"/>
      <c r="I56" s="7" t="s">
        <v>7</v>
      </c>
      <c r="J56" s="5">
        <v>63000</v>
      </c>
      <c r="K56" s="4" t="str">
        <f>"Агитация через орг. телерадиовещание"</f>
        <v>Агитация через орг. телерадиовещание</v>
      </c>
      <c r="L56" s="5"/>
      <c r="M56" s="4">
        <f>""</f>
      </c>
    </row>
    <row r="57" spans="1:13" ht="25.5">
      <c r="A57" s="3" t="s">
        <v>5</v>
      </c>
      <c r="B57" s="4">
        <f>""</f>
      </c>
      <c r="C57" s="5"/>
      <c r="D57" s="5"/>
      <c r="E57" s="4">
        <f>""</f>
      </c>
      <c r="F57" s="5"/>
      <c r="G57" s="6"/>
      <c r="H57" s="5"/>
      <c r="I57" s="7" t="s">
        <v>13</v>
      </c>
      <c r="J57" s="5">
        <v>57500</v>
      </c>
      <c r="K57" s="4" t="str">
        <f>"Агитация через орг. телерадиовещание"</f>
        <v>Агитация через орг. телерадиовещание</v>
      </c>
      <c r="L57" s="5"/>
      <c r="M57" s="4">
        <f>""</f>
      </c>
    </row>
    <row r="58" spans="1:13" ht="76.5">
      <c r="A58" s="2" t="s">
        <v>5</v>
      </c>
      <c r="B58" s="8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58" s="9">
        <v>5000000</v>
      </c>
      <c r="D58" s="9">
        <v>0</v>
      </c>
      <c r="E58" s="8">
        <f>""</f>
      </c>
      <c r="F58" s="9">
        <v>0</v>
      </c>
      <c r="G58" s="10"/>
      <c r="H58" s="9">
        <v>3221100</v>
      </c>
      <c r="I58" s="11"/>
      <c r="J58" s="9">
        <v>3058000</v>
      </c>
      <c r="K58" s="8">
        <f>""</f>
      </c>
      <c r="L58" s="9">
        <v>0</v>
      </c>
      <c r="M58" s="8">
        <f>""</f>
      </c>
    </row>
    <row r="59" spans="1:13" ht="63.75">
      <c r="A59" s="3" t="s">
        <v>22</v>
      </c>
      <c r="B59" s="4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59" s="5">
        <v>421000</v>
      </c>
      <c r="D59" s="5"/>
      <c r="E59" s="4">
        <f>""</f>
      </c>
      <c r="F59" s="5"/>
      <c r="G59" s="6"/>
      <c r="H59" s="5">
        <v>200000</v>
      </c>
      <c r="I59" s="7" t="s">
        <v>13</v>
      </c>
      <c r="J59" s="5">
        <v>200000</v>
      </c>
      <c r="K59" s="4" t="str">
        <f>"Иные расходы на проведение изб.камп."</f>
        <v>Иные расходы на проведение изб.камп.</v>
      </c>
      <c r="L59" s="5"/>
      <c r="M59" s="4">
        <f>""</f>
      </c>
    </row>
    <row r="60" spans="1:13" ht="76.5">
      <c r="A60" s="2" t="s">
        <v>5</v>
      </c>
      <c r="B60" s="8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60" s="9">
        <v>421000</v>
      </c>
      <c r="D60" s="9">
        <v>0</v>
      </c>
      <c r="E60" s="8">
        <f>""</f>
      </c>
      <c r="F60" s="9">
        <v>0</v>
      </c>
      <c r="G60" s="10"/>
      <c r="H60" s="9">
        <v>200000</v>
      </c>
      <c r="I60" s="11"/>
      <c r="J60" s="9">
        <v>200000</v>
      </c>
      <c r="K60" s="8">
        <f>""</f>
      </c>
      <c r="L60" s="9">
        <v>0</v>
      </c>
      <c r="M60" s="8">
        <f>""</f>
      </c>
    </row>
    <row r="61" spans="1:13" ht="51">
      <c r="A61" s="3" t="s">
        <v>23</v>
      </c>
      <c r="B61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61" s="5"/>
      <c r="D61" s="5"/>
      <c r="E61" s="4">
        <f>""</f>
      </c>
      <c r="F61" s="5"/>
      <c r="G61" s="6"/>
      <c r="H61" s="5"/>
      <c r="I61" s="7" t="s">
        <v>17</v>
      </c>
      <c r="J61" s="5">
        <v>200000</v>
      </c>
      <c r="K61" s="4" t="str">
        <f>"Иные расходы на проведение изб.камп."</f>
        <v>Иные расходы на проведение изб.камп.</v>
      </c>
      <c r="L61" s="5"/>
      <c r="M61" s="4">
        <f>""</f>
      </c>
    </row>
    <row r="62" spans="1:13" ht="25.5">
      <c r="A62" s="3" t="s">
        <v>5</v>
      </c>
      <c r="B62" s="4">
        <f>""</f>
      </c>
      <c r="C62" s="5"/>
      <c r="D62" s="5"/>
      <c r="E62" s="4">
        <f>""</f>
      </c>
      <c r="F62" s="5"/>
      <c r="G62" s="6"/>
      <c r="H62" s="5"/>
      <c r="I62" s="7" t="s">
        <v>16</v>
      </c>
      <c r="J62" s="5">
        <v>132700</v>
      </c>
      <c r="K62" s="4" t="str">
        <f>"Изг. и распр. печатных и иных агит. материалов"</f>
        <v>Изг. и распр. печатных и иных агит. материалов</v>
      </c>
      <c r="L62" s="5"/>
      <c r="M62" s="4">
        <f>""</f>
      </c>
    </row>
    <row r="63" spans="1:13" ht="25.5">
      <c r="A63" s="3" t="s">
        <v>5</v>
      </c>
      <c r="B63" s="4">
        <f>""</f>
      </c>
      <c r="C63" s="5"/>
      <c r="D63" s="5"/>
      <c r="E63" s="4">
        <f>""</f>
      </c>
      <c r="F63" s="5"/>
      <c r="G63" s="6"/>
      <c r="H63" s="5"/>
      <c r="I63" s="7" t="s">
        <v>16</v>
      </c>
      <c r="J63" s="5">
        <v>84060</v>
      </c>
      <c r="K63" s="4" t="str">
        <f>"Изг. и распр. печатных и иных агит. материалов"</f>
        <v>Изг. и распр. печатных и иных агит. материалов</v>
      </c>
      <c r="L63" s="5"/>
      <c r="M63" s="4">
        <f>""</f>
      </c>
    </row>
    <row r="64" spans="1:13" ht="25.5">
      <c r="A64" s="3" t="s">
        <v>5</v>
      </c>
      <c r="B64" s="4">
        <f>""</f>
      </c>
      <c r="C64" s="5"/>
      <c r="D64" s="5"/>
      <c r="E64" s="4">
        <f>""</f>
      </c>
      <c r="F64" s="5"/>
      <c r="G64" s="6"/>
      <c r="H64" s="5"/>
      <c r="I64" s="7" t="s">
        <v>21</v>
      </c>
      <c r="J64" s="5">
        <v>57000</v>
      </c>
      <c r="K64" s="4" t="str">
        <f>"Изг. и распр. печатных и иных агит. материалов"</f>
        <v>Изг. и распр. печатных и иных агит. материалов</v>
      </c>
      <c r="L64" s="5"/>
      <c r="M64" s="4">
        <f>""</f>
      </c>
    </row>
    <row r="65" spans="1:13" ht="63.75">
      <c r="A65" s="2" t="s">
        <v>5</v>
      </c>
      <c r="B65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65" s="9">
        <v>1583550</v>
      </c>
      <c r="D65" s="9">
        <v>0</v>
      </c>
      <c r="E65" s="8">
        <f>""</f>
      </c>
      <c r="F65" s="9">
        <v>0</v>
      </c>
      <c r="G65" s="10"/>
      <c r="H65" s="9">
        <v>793925.2</v>
      </c>
      <c r="I65" s="11"/>
      <c r="J65" s="9">
        <v>473760</v>
      </c>
      <c r="K65" s="8">
        <f>""</f>
      </c>
      <c r="L65" s="9">
        <v>0</v>
      </c>
      <c r="M65" s="8">
        <f>""</f>
      </c>
    </row>
    <row r="66" spans="1:13" ht="60.75" customHeight="1">
      <c r="A66" s="13" t="s">
        <v>25</v>
      </c>
      <c r="B66" s="14" t="s">
        <v>26</v>
      </c>
      <c r="C66" s="15"/>
      <c r="D66" s="15"/>
      <c r="E66" s="16"/>
      <c r="F66" s="15"/>
      <c r="G66" s="17"/>
      <c r="H66" s="15"/>
      <c r="I66" s="18"/>
      <c r="J66" s="15"/>
      <c r="K66" s="16"/>
      <c r="L66" s="15"/>
      <c r="M66" s="16"/>
    </row>
    <row r="67" spans="1:13" ht="58.5" customHeight="1">
      <c r="A67" s="19" t="s">
        <v>5</v>
      </c>
      <c r="B67" s="8" t="s">
        <v>27</v>
      </c>
      <c r="C67" s="9">
        <v>0</v>
      </c>
      <c r="D67" s="9">
        <v>0</v>
      </c>
      <c r="E67" s="8" t="s">
        <v>5</v>
      </c>
      <c r="F67" s="9">
        <v>0</v>
      </c>
      <c r="G67" s="10"/>
      <c r="H67" s="9">
        <v>0</v>
      </c>
      <c r="I67" s="11"/>
      <c r="J67" s="9">
        <v>0</v>
      </c>
      <c r="K67" s="8" t="s">
        <v>5</v>
      </c>
      <c r="L67" s="9">
        <v>0</v>
      </c>
      <c r="M67" s="8" t="s">
        <v>5</v>
      </c>
    </row>
    <row r="68" spans="1:13" ht="74.25" customHeight="1">
      <c r="A68" s="13" t="s">
        <v>28</v>
      </c>
      <c r="B68" s="20" t="s">
        <v>29</v>
      </c>
      <c r="C68" s="21">
        <v>0</v>
      </c>
      <c r="D68" s="21">
        <v>0</v>
      </c>
      <c r="E68" s="20"/>
      <c r="F68" s="21">
        <v>0</v>
      </c>
      <c r="G68" s="22"/>
      <c r="H68" s="21">
        <v>0</v>
      </c>
      <c r="I68" s="23"/>
      <c r="J68" s="21">
        <v>0</v>
      </c>
      <c r="K68" s="20"/>
      <c r="L68" s="21">
        <v>0</v>
      </c>
      <c r="M68" s="20"/>
    </row>
    <row r="69" spans="1:13" ht="76.5">
      <c r="A69" s="19"/>
      <c r="B69" s="8" t="s">
        <v>30</v>
      </c>
      <c r="C69" s="9">
        <v>0</v>
      </c>
      <c r="D69" s="9">
        <v>0</v>
      </c>
      <c r="E69" s="8"/>
      <c r="F69" s="9">
        <v>0</v>
      </c>
      <c r="G69" s="10"/>
      <c r="H69" s="9">
        <v>0</v>
      </c>
      <c r="I69" s="11"/>
      <c r="J69" s="9">
        <v>0</v>
      </c>
      <c r="K69" s="8"/>
      <c r="L69" s="9">
        <v>0</v>
      </c>
      <c r="M69" s="8"/>
    </row>
    <row r="70" spans="1:13" ht="22.5" customHeight="1">
      <c r="A70" s="2" t="s">
        <v>5</v>
      </c>
      <c r="B70" s="8" t="str">
        <f>"Итого"</f>
        <v>Итого</v>
      </c>
      <c r="C70" s="9">
        <v>57419594</v>
      </c>
      <c r="D70" s="9">
        <v>0</v>
      </c>
      <c r="E70" s="8">
        <f>""</f>
      </c>
      <c r="F70" s="9">
        <v>100000</v>
      </c>
      <c r="G70" s="10">
        <v>1</v>
      </c>
      <c r="H70" s="9">
        <v>53661860.86</v>
      </c>
      <c r="I70" s="11"/>
      <c r="J70" s="9">
        <v>52049656</v>
      </c>
      <c r="K70" s="8">
        <f>""</f>
      </c>
      <c r="L70" s="9">
        <v>0</v>
      </c>
      <c r="M70" s="8">
        <f>""</f>
      </c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9448818897637796" bottom="0.35433070866141736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kfpp33</cp:lastModifiedBy>
  <cp:lastPrinted>2018-08-15T08:17:54Z</cp:lastPrinted>
  <dcterms:created xsi:type="dcterms:W3CDTF">2018-08-15T07:48:34Z</dcterms:created>
  <dcterms:modified xsi:type="dcterms:W3CDTF">2018-08-15T08:21:34Z</dcterms:modified>
  <cp:category/>
  <cp:version/>
  <cp:contentType/>
  <cp:contentStatus/>
</cp:coreProperties>
</file>