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Отчет" sheetId="1" r:id="rId1"/>
  </sheets>
  <definedNames>
    <definedName name="_xlnm.Print_Area" localSheetId="0">Отчет!$A$1:$M$26</definedName>
  </definedNames>
  <calcPr calcId="125725" iterateDelta="1E-4"/>
</workbook>
</file>

<file path=xl/calcChain.xml><?xml version="1.0" encoding="utf-8"?>
<calcChain xmlns="http://schemas.openxmlformats.org/spreadsheetml/2006/main">
  <c r="J18" i="1"/>
  <c r="J22"/>
  <c r="M20"/>
  <c r="K20"/>
  <c r="H20"/>
  <c r="E20"/>
  <c r="C20"/>
  <c r="B20"/>
  <c r="M18"/>
  <c r="K18"/>
  <c r="E18"/>
  <c r="B18"/>
  <c r="M14"/>
  <c r="E14"/>
  <c r="M13"/>
  <c r="K13"/>
  <c r="H13"/>
  <c r="E13"/>
  <c r="C13"/>
  <c r="B13"/>
  <c r="M12"/>
  <c r="K12"/>
  <c r="E12"/>
  <c r="A7"/>
  <c r="B7"/>
  <c r="C7"/>
  <c r="H7"/>
  <c r="L7"/>
  <c r="C8"/>
  <c r="D8"/>
  <c r="H8"/>
  <c r="I8"/>
  <c r="M8"/>
  <c r="D9"/>
  <c r="F9"/>
  <c r="I9"/>
  <c r="K9"/>
  <c r="E10"/>
  <c r="G10"/>
  <c r="B11"/>
  <c r="C11"/>
  <c r="D11"/>
  <c r="E11"/>
  <c r="F11"/>
  <c r="G11"/>
  <c r="H11"/>
  <c r="I11"/>
  <c r="J11"/>
  <c r="K11"/>
  <c r="L11"/>
  <c r="M11"/>
  <c r="E21"/>
  <c r="M21"/>
  <c r="B22"/>
  <c r="C22"/>
  <c r="E22"/>
  <c r="H22"/>
  <c r="K22"/>
  <c r="M22"/>
  <c r="B23"/>
  <c r="E23"/>
  <c r="K23"/>
  <c r="M23"/>
  <c r="J23" l="1"/>
  <c r="C23"/>
  <c r="H23"/>
</calcChain>
</file>

<file path=xl/sharedStrings.xml><?xml version="1.0" encoding="utf-8"?>
<sst xmlns="http://schemas.openxmlformats.org/spreadsheetml/2006/main" count="27" uniqueCount="21">
  <si>
    <r>
      <t xml:space="preserve">СВЕДЕНИЯ
о поступлении средств в избирательные фонды кандидатов и расходовании этих средств
</t>
    </r>
    <r>
      <rPr>
        <i/>
        <sz val="12"/>
        <color indexed="8"/>
        <rFont val="Times New Roman"/>
        <family val="1"/>
        <charset val="204"/>
      </rPr>
      <t>(на основании данных, предоставленных филиалами ПАО Сбербанк)</t>
    </r>
  </si>
  <si>
    <t>Выборы  депутатов Законодательного Собрания Владимирской области седьмого созыва</t>
  </si>
  <si>
    <t>В руб.</t>
  </si>
  <si>
    <t>сумма, руб.</t>
  </si>
  <si>
    <t>1</t>
  </si>
  <si>
    <t>1.</t>
  </si>
  <si>
    <t>Одномандатный избирательный округ № 16</t>
  </si>
  <si>
    <t>Председатель 
ТИК Октябрьского района города Владимира</t>
  </si>
  <si>
    <t>А.Ю. Коркин</t>
  </si>
  <si>
    <t>Кочеляева Анна Юрьевна</t>
  </si>
  <si>
    <t>2.</t>
  </si>
  <si>
    <t>Дрозд Олеся Анатольевна</t>
  </si>
  <si>
    <t>3.</t>
  </si>
  <si>
    <t>Левушкин Василий Николаевич</t>
  </si>
  <si>
    <t>4.</t>
  </si>
  <si>
    <t>Литвинов Василий Евгеньевич</t>
  </si>
  <si>
    <t xml:space="preserve"> </t>
  </si>
  <si>
    <t>30.07.2018</t>
  </si>
  <si>
    <t>Изг. и распр. печатных и иных агит. материалов</t>
  </si>
  <si>
    <t>Оплата других работ/услуг</t>
  </si>
  <si>
    <t>По состоянию на 08.08.2018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</si>
</sst>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2" fillId="0" borderId="0" xfId="1"/>
    <xf numFmtId="0" fontId="3" fillId="0" borderId="0" xfId="1" applyFont="1" applyAlignment="1">
      <alignment horizontal="right"/>
    </xf>
    <xf numFmtId="49" fontId="3" fillId="0" borderId="0" xfId="1" applyNumberFormat="1" applyFont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2" fillId="2" borderId="0" xfId="1" applyFill="1"/>
    <xf numFmtId="0" fontId="8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/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right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10" fillId="2" borderId="0" xfId="1" applyFont="1" applyFill="1"/>
    <xf numFmtId="0" fontId="7" fillId="2" borderId="1" xfId="1" applyNumberFormat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>
      <alignment wrapText="1"/>
    </xf>
    <xf numFmtId="49" fontId="11" fillId="0" borderId="0" xfId="1" applyNumberFormat="1" applyFont="1" applyBorder="1" applyAlignment="1">
      <alignment vertical="top" wrapText="1"/>
    </xf>
    <xf numFmtId="0" fontId="9" fillId="0" borderId="0" xfId="1" applyFont="1"/>
    <xf numFmtId="49" fontId="8" fillId="0" borderId="0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4" fontId="13" fillId="3" borderId="2" xfId="2" applyNumberFormat="1" applyFont="1" applyFill="1" applyBorder="1" applyAlignment="1">
      <alignment horizontal="right" vertical="center" wrapText="1"/>
    </xf>
    <xf numFmtId="4" fontId="3" fillId="2" borderId="0" xfId="1" applyNumberFormat="1" applyFont="1" applyFill="1" applyBorder="1" applyAlignment="1">
      <alignment horizontal="right" vertical="center" wrapText="1"/>
    </xf>
    <xf numFmtId="49" fontId="11" fillId="0" borderId="0" xfId="1" applyNumberFormat="1" applyFont="1" applyBorder="1" applyAlignment="1">
      <alignment horizont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view="pageBreakPreview" zoomScale="90" zoomScaleNormal="80" zoomScaleSheetLayoutView="90" workbookViewId="0">
      <selection activeCell="O15" sqref="O15"/>
    </sheetView>
  </sheetViews>
  <sheetFormatPr defaultRowHeight="15"/>
  <cols>
    <col min="1" max="1" width="6.28515625" style="1" customWidth="1"/>
    <col min="2" max="2" width="31" style="1" customWidth="1"/>
    <col min="3" max="4" width="15.7109375" style="1" customWidth="1"/>
    <col min="5" max="5" width="26.85546875" style="1" customWidth="1"/>
    <col min="6" max="10" width="15.7109375" style="1" customWidth="1"/>
    <col min="11" max="11" width="27.42578125" style="1" customWidth="1"/>
    <col min="12" max="12" width="15.7109375" style="1" customWidth="1"/>
    <col min="13" max="13" width="25.7109375" style="1" customWidth="1"/>
    <col min="14" max="16384" width="9.140625" style="1"/>
  </cols>
  <sheetData>
    <row r="1" spans="1:13" ht="15" customHeight="1">
      <c r="M1" s="2"/>
    </row>
    <row r="2" spans="1:13" ht="49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0.25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customHeight="1">
      <c r="A4" s="30" t="s">
        <v>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>
      <c r="M5" s="3" t="s">
        <v>20</v>
      </c>
    </row>
    <row r="6" spans="1:13">
      <c r="M6" s="3" t="s">
        <v>2</v>
      </c>
    </row>
    <row r="7" spans="1:13" s="5" customFormat="1" ht="15" customHeight="1">
      <c r="A7" s="28" t="str">
        <f>"№
п/п"</f>
        <v>№
п/п</v>
      </c>
      <c r="B7" s="28" t="str">
        <f>"Фамилия, имя, отчество кандидата"</f>
        <v>Фамилия, имя, отчество кандидата</v>
      </c>
      <c r="C7" s="28" t="str">
        <f>"Поступило средств"</f>
        <v>Поступило средств</v>
      </c>
      <c r="D7" s="28"/>
      <c r="E7" s="28"/>
      <c r="F7" s="28"/>
      <c r="G7" s="28"/>
      <c r="H7" s="28" t="str">
        <f>"Израсходовано средств"</f>
        <v>Израсходовано средств</v>
      </c>
      <c r="I7" s="28"/>
      <c r="J7" s="28"/>
      <c r="K7" s="28"/>
      <c r="L7" s="28" t="str">
        <f>"Возвращено средств"</f>
        <v>Возвращено средств</v>
      </c>
      <c r="M7" s="28"/>
    </row>
    <row r="8" spans="1:13" s="5" customFormat="1" ht="28.5" customHeight="1">
      <c r="A8" s="28"/>
      <c r="B8" s="28"/>
      <c r="C8" s="28" t="str">
        <f>"всего"</f>
        <v>всего</v>
      </c>
      <c r="D8" s="28" t="str">
        <f>"из них"</f>
        <v>из них</v>
      </c>
      <c r="E8" s="28"/>
      <c r="F8" s="28"/>
      <c r="G8" s="28"/>
      <c r="H8" s="28" t="str">
        <f>"всего"</f>
        <v>всего</v>
      </c>
      <c r="I8" s="28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8"/>
      <c r="K8" s="28"/>
      <c r="L8" s="28" t="s">
        <v>3</v>
      </c>
      <c r="M8" s="28" t="str">
        <f>"основание возврата"</f>
        <v>основание возврата</v>
      </c>
    </row>
    <row r="9" spans="1:13" s="5" customFormat="1" ht="37.5" customHeight="1">
      <c r="A9" s="28"/>
      <c r="B9" s="28"/>
      <c r="C9" s="28"/>
      <c r="D9" s="28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8"/>
      <c r="F9" s="28" t="str">
        <f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8"/>
      <c r="H9" s="28"/>
      <c r="I9" s="28" t="str">
        <f>"дата операции"</f>
        <v>дата операции</v>
      </c>
      <c r="J9" s="28" t="s">
        <v>3</v>
      </c>
      <c r="K9" s="28" t="str">
        <f>"назначение платежа"</f>
        <v>назначение платежа</v>
      </c>
      <c r="L9" s="28"/>
      <c r="M9" s="28"/>
    </row>
    <row r="10" spans="1:13" s="5" customFormat="1" ht="25.5">
      <c r="A10" s="28"/>
      <c r="B10" s="28"/>
      <c r="C10" s="28"/>
      <c r="D10" s="4" t="s">
        <v>3</v>
      </c>
      <c r="E10" s="4" t="str">
        <f>"наименование юридического лица"</f>
        <v>наименование юридического лица</v>
      </c>
      <c r="F10" s="4" t="s">
        <v>3</v>
      </c>
      <c r="G10" s="4" t="str">
        <f>"кол-во граждан"</f>
        <v>кол-во граждан</v>
      </c>
      <c r="H10" s="28"/>
      <c r="I10" s="28"/>
      <c r="J10" s="28"/>
      <c r="K10" s="28"/>
      <c r="L10" s="28"/>
      <c r="M10" s="28"/>
    </row>
    <row r="11" spans="1:13" s="7" customFormat="1" ht="12">
      <c r="A11" s="6" t="s">
        <v>4</v>
      </c>
      <c r="B11" s="6" t="str">
        <f>"2"</f>
        <v>2</v>
      </c>
      <c r="C11" s="6" t="str">
        <f>"3"</f>
        <v>3</v>
      </c>
      <c r="D11" s="6" t="str">
        <f>"4"</f>
        <v>4</v>
      </c>
      <c r="E11" s="6" t="str">
        <f>"5"</f>
        <v>5</v>
      </c>
      <c r="F11" s="6" t="str">
        <f>"6"</f>
        <v>6</v>
      </c>
      <c r="G11" s="6" t="str">
        <f>"7"</f>
        <v>7</v>
      </c>
      <c r="H11" s="6" t="str">
        <f>"8"</f>
        <v>8</v>
      </c>
      <c r="I11" s="6" t="str">
        <f>"9"</f>
        <v>9</v>
      </c>
      <c r="J11" s="6" t="str">
        <f>"10"</f>
        <v>10</v>
      </c>
      <c r="K11" s="6" t="str">
        <f>"11"</f>
        <v>11</v>
      </c>
      <c r="L11" s="6" t="str">
        <f>"12"</f>
        <v>12</v>
      </c>
      <c r="M11" s="6" t="str">
        <f>"13"</f>
        <v>13</v>
      </c>
    </row>
    <row r="12" spans="1:13" s="7" customFormat="1" ht="12.75">
      <c r="A12" s="6" t="s">
        <v>5</v>
      </c>
      <c r="B12" s="9" t="s">
        <v>11</v>
      </c>
      <c r="C12" s="10"/>
      <c r="D12" s="10">
        <v>0</v>
      </c>
      <c r="E12" s="9" t="str">
        <f>""</f>
        <v/>
      </c>
      <c r="F12" s="10">
        <v>0</v>
      </c>
      <c r="G12" s="11"/>
      <c r="H12" s="10"/>
      <c r="I12" s="12"/>
      <c r="J12" s="10">
        <v>0</v>
      </c>
      <c r="K12" s="9" t="str">
        <f>""</f>
        <v/>
      </c>
      <c r="L12" s="10">
        <v>0</v>
      </c>
      <c r="M12" s="9" t="str">
        <f>""</f>
        <v/>
      </c>
    </row>
    <row r="13" spans="1:13" s="7" customFormat="1" ht="12.75">
      <c r="A13" s="6"/>
      <c r="B13" s="14" t="str">
        <f>"Итого по кандидату"</f>
        <v>Итого по кандидату</v>
      </c>
      <c r="C13" s="15">
        <f>SUM(C12)</f>
        <v>0</v>
      </c>
      <c r="D13" s="15">
        <v>0</v>
      </c>
      <c r="E13" s="14" t="str">
        <f>""</f>
        <v/>
      </c>
      <c r="F13" s="15">
        <v>0</v>
      </c>
      <c r="G13" s="16"/>
      <c r="H13" s="15">
        <f>SUM(H12)</f>
        <v>0</v>
      </c>
      <c r="I13" s="17"/>
      <c r="J13" s="15">
        <v>0</v>
      </c>
      <c r="K13" s="14" t="str">
        <f>""</f>
        <v/>
      </c>
      <c r="L13" s="15">
        <v>0</v>
      </c>
      <c r="M13" s="14" t="str">
        <f>""</f>
        <v/>
      </c>
    </row>
    <row r="14" spans="1:13" s="7" customFormat="1" ht="42.75" customHeight="1">
      <c r="A14" s="8" t="s">
        <v>10</v>
      </c>
      <c r="B14" s="9" t="s">
        <v>9</v>
      </c>
      <c r="C14" s="10"/>
      <c r="D14" s="10">
        <v>0</v>
      </c>
      <c r="E14" s="9" t="str">
        <f>""</f>
        <v/>
      </c>
      <c r="F14" s="10">
        <v>0</v>
      </c>
      <c r="G14" s="11"/>
      <c r="H14" s="10"/>
      <c r="I14" s="12">
        <v>43300</v>
      </c>
      <c r="J14" s="10">
        <v>95000</v>
      </c>
      <c r="K14" s="9" t="s">
        <v>18</v>
      </c>
      <c r="L14" s="10">
        <v>0</v>
      </c>
      <c r="M14" s="9" t="str">
        <f>""</f>
        <v/>
      </c>
    </row>
    <row r="15" spans="1:13" s="7" customFormat="1" ht="41.25" customHeight="1">
      <c r="A15" s="8"/>
      <c r="B15" s="9"/>
      <c r="C15" s="10"/>
      <c r="D15" s="10"/>
      <c r="E15" s="9"/>
      <c r="F15" s="10"/>
      <c r="G15" s="11"/>
      <c r="H15" s="10"/>
      <c r="I15" s="12">
        <v>43306</v>
      </c>
      <c r="J15" s="10">
        <v>95403</v>
      </c>
      <c r="K15" s="9" t="s">
        <v>18</v>
      </c>
      <c r="L15" s="10"/>
      <c r="M15" s="9"/>
    </row>
    <row r="16" spans="1:13" s="7" customFormat="1" ht="12.75">
      <c r="A16" s="8"/>
      <c r="B16" s="9"/>
      <c r="C16" s="10"/>
      <c r="D16" s="10"/>
      <c r="E16" s="9"/>
      <c r="F16" s="10"/>
      <c r="G16" s="11"/>
      <c r="H16" s="10"/>
      <c r="I16" s="12" t="s">
        <v>17</v>
      </c>
      <c r="J16" s="10">
        <v>500000</v>
      </c>
      <c r="K16" s="9" t="s">
        <v>19</v>
      </c>
      <c r="L16" s="10"/>
      <c r="M16" s="9"/>
    </row>
    <row r="17" spans="1:13" s="7" customFormat="1" ht="12.75">
      <c r="A17" s="8"/>
      <c r="B17" s="9"/>
      <c r="C17" s="10"/>
      <c r="D17" s="10"/>
      <c r="E17" s="9"/>
      <c r="F17" s="10"/>
      <c r="G17" s="11"/>
      <c r="H17" s="26"/>
      <c r="I17" s="12">
        <v>43319</v>
      </c>
      <c r="J17" s="10">
        <v>500000</v>
      </c>
      <c r="K17" s="9" t="s">
        <v>19</v>
      </c>
      <c r="L17" s="10"/>
      <c r="M17" s="9"/>
    </row>
    <row r="18" spans="1:13" s="7" customFormat="1" ht="12.75">
      <c r="A18" s="24"/>
      <c r="B18" s="14" t="str">
        <f>"Итого по кандидату"</f>
        <v>Итого по кандидату</v>
      </c>
      <c r="C18" s="15">
        <v>1500000</v>
      </c>
      <c r="D18" s="15">
        <v>0</v>
      </c>
      <c r="E18" s="14" t="str">
        <f>""</f>
        <v/>
      </c>
      <c r="F18" s="15">
        <v>0</v>
      </c>
      <c r="G18" s="16"/>
      <c r="H18" s="25">
        <v>1268958</v>
      </c>
      <c r="I18" s="17"/>
      <c r="J18" s="15">
        <f>SUM(J14:J17)</f>
        <v>1190403</v>
      </c>
      <c r="K18" s="14" t="str">
        <f>""</f>
        <v/>
      </c>
      <c r="L18" s="15">
        <v>0</v>
      </c>
      <c r="M18" s="14" t="str">
        <f>""</f>
        <v/>
      </c>
    </row>
    <row r="19" spans="1:13" s="7" customFormat="1" ht="12.75">
      <c r="A19" s="8" t="s">
        <v>12</v>
      </c>
      <c r="B19" s="9" t="s">
        <v>13</v>
      </c>
      <c r="C19" s="10"/>
      <c r="D19" s="10">
        <v>0</v>
      </c>
      <c r="E19" s="9"/>
      <c r="F19" s="10">
        <v>0</v>
      </c>
      <c r="G19" s="11"/>
      <c r="H19" s="10"/>
      <c r="I19" s="12"/>
      <c r="J19" s="10">
        <v>0</v>
      </c>
      <c r="K19" s="9"/>
      <c r="L19" s="10">
        <v>0</v>
      </c>
      <c r="M19" s="9"/>
    </row>
    <row r="20" spans="1:13" s="7" customFormat="1" ht="12.75">
      <c r="A20" s="6"/>
      <c r="B20" s="14" t="str">
        <f>"Итого по кандидату"</f>
        <v>Итого по кандидату</v>
      </c>
      <c r="C20" s="15">
        <f>SUM(C19)</f>
        <v>0</v>
      </c>
      <c r="D20" s="15">
        <v>0</v>
      </c>
      <c r="E20" s="14" t="str">
        <f>""</f>
        <v/>
      </c>
      <c r="F20" s="15">
        <v>0</v>
      </c>
      <c r="G20" s="16"/>
      <c r="H20" s="15">
        <f>SUM(H19)</f>
        <v>0</v>
      </c>
      <c r="I20" s="17"/>
      <c r="J20" s="15">
        <v>0</v>
      </c>
      <c r="K20" s="14" t="str">
        <f>""</f>
        <v/>
      </c>
      <c r="L20" s="15">
        <v>0</v>
      </c>
      <c r="M20" s="14" t="str">
        <f>""</f>
        <v/>
      </c>
    </row>
    <row r="21" spans="1:13" s="13" customFormat="1" ht="12.75">
      <c r="A21" s="8" t="s">
        <v>14</v>
      </c>
      <c r="B21" s="9" t="s">
        <v>15</v>
      </c>
      <c r="C21" s="10"/>
      <c r="D21" s="10">
        <v>0</v>
      </c>
      <c r="E21" s="9" t="str">
        <f>""</f>
        <v/>
      </c>
      <c r="F21" s="10">
        <v>0</v>
      </c>
      <c r="G21" s="11"/>
      <c r="H21" s="10"/>
      <c r="I21" s="12" t="s">
        <v>16</v>
      </c>
      <c r="J21" s="10">
        <v>0</v>
      </c>
      <c r="K21" s="9" t="s">
        <v>16</v>
      </c>
      <c r="L21" s="10">
        <v>0</v>
      </c>
      <c r="M21" s="9" t="str">
        <f>""</f>
        <v/>
      </c>
    </row>
    <row r="22" spans="1:13" s="13" customFormat="1" ht="12.75">
      <c r="A22" s="4"/>
      <c r="B22" s="14" t="str">
        <f>"Итого по кандидату"</f>
        <v>Итого по кандидату</v>
      </c>
      <c r="C22" s="15">
        <f>SUM(C21)</f>
        <v>0</v>
      </c>
      <c r="D22" s="15">
        <v>0</v>
      </c>
      <c r="E22" s="14" t="str">
        <f>""</f>
        <v/>
      </c>
      <c r="F22" s="15">
        <v>0</v>
      </c>
      <c r="G22" s="16"/>
      <c r="H22" s="15">
        <f>SUM(H21)</f>
        <v>0</v>
      </c>
      <c r="I22" s="17"/>
      <c r="J22" s="15">
        <f>SUM(J21)</f>
        <v>0</v>
      </c>
      <c r="K22" s="14" t="str">
        <f>""</f>
        <v/>
      </c>
      <c r="L22" s="15">
        <v>0</v>
      </c>
      <c r="M22" s="14" t="str">
        <f>""</f>
        <v/>
      </c>
    </row>
    <row r="23" spans="1:13" s="13" customFormat="1" ht="12.75">
      <c r="A23" s="4"/>
      <c r="B23" s="14" t="str">
        <f>"Итого"</f>
        <v>Итого</v>
      </c>
      <c r="C23" s="15">
        <f>SUM(C13+C18+C20+C22)</f>
        <v>1500000</v>
      </c>
      <c r="D23" s="15">
        <v>0</v>
      </c>
      <c r="E23" s="14" t="str">
        <f>""</f>
        <v/>
      </c>
      <c r="F23" s="15">
        <v>0</v>
      </c>
      <c r="G23" s="16"/>
      <c r="H23" s="15">
        <f>H13+H18+H20+H22</f>
        <v>1268958</v>
      </c>
      <c r="I23" s="17"/>
      <c r="J23" s="15">
        <f>J13+J18+J20+J22</f>
        <v>1190403</v>
      </c>
      <c r="K23" s="14" t="str">
        <f>""</f>
        <v/>
      </c>
      <c r="L23" s="15">
        <v>0</v>
      </c>
      <c r="M23" s="14" t="str">
        <f>""</f>
        <v/>
      </c>
    </row>
    <row r="25" spans="1:13" ht="30" customHeight="1">
      <c r="A25" s="27" t="s">
        <v>7</v>
      </c>
      <c r="B25" s="27"/>
      <c r="C25" s="27"/>
      <c r="D25" s="19"/>
      <c r="E25" s="18" t="s">
        <v>8</v>
      </c>
      <c r="F25" s="20"/>
      <c r="G25" s="20"/>
      <c r="H25" s="20"/>
      <c r="I25" s="20"/>
      <c r="J25" s="20"/>
      <c r="K25" s="20"/>
      <c r="L25" s="20"/>
      <c r="M25" s="20"/>
    </row>
    <row r="26" spans="1:13" s="21" customFormat="1" ht="17.25" customHeight="1">
      <c r="D26" s="22"/>
      <c r="E26" s="23"/>
    </row>
  </sheetData>
  <sheetProtection selectLockedCells="1" selectUnlockedCells="1"/>
  <mergeCells count="20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A25:C25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rintOptions horizontalCentered="1"/>
  <pageMargins left="0.15763888888888888" right="0.15763888888888888" top="0.94513888888888886" bottom="0.15763888888888888" header="0.51180555555555551" footer="0.51180555555555551"/>
  <pageSetup paperSize="9" scale="60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Коркин</dc:creator>
  <cp:lastModifiedBy>Ирина</cp:lastModifiedBy>
  <cp:lastPrinted>2018-08-10T08:03:05Z</cp:lastPrinted>
  <dcterms:created xsi:type="dcterms:W3CDTF">2018-07-20T09:20:15Z</dcterms:created>
  <dcterms:modified xsi:type="dcterms:W3CDTF">2018-08-10T08:03:10Z</dcterms:modified>
</cp:coreProperties>
</file>