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/>
  <mc:AlternateContent xmlns:mc="http://schemas.openxmlformats.org/markup-compatibility/2006">
    <mc:Choice Requires="x15">
      <x15ac:absPath xmlns:x15ac="http://schemas.microsoft.com/office/spreadsheetml/2010/11/ac" url="C:\Мои документы\ОСНОВНЫЕ ДОКУМЕНТЫ ТИК\ЗС 2018,ГУБЕРНАТОР 2018\В ГАЗЕТУ\"/>
    </mc:Choice>
  </mc:AlternateContent>
  <xr:revisionPtr revIDLastSave="0" documentId="10_ncr:8100000_{2A27B05B-0BCE-4DD7-9DF1-395CACE22EC7}" xr6:coauthVersionLast="34" xr6:coauthVersionMax="34" xr10:uidLastSave="{00000000-0000-0000-0000-000000000000}"/>
  <bookViews>
    <workbookView xWindow="0" yWindow="0" windowWidth="21615" windowHeight="7080" xr2:uid="{00000000-000D-0000-FFFF-FFFF00000000}"/>
  </bookViews>
  <sheets>
    <sheet name="Отчет" sheetId="1" r:id="rId1"/>
  </sheets>
  <definedNames>
    <definedName name="_xlnm.Print_Area" localSheetId="0">Отчет!$A$1:$M$26</definedName>
  </definedNames>
  <calcPr calcId="162913" iterateDelta="1E-4"/>
</workbook>
</file>

<file path=xl/calcChain.xml><?xml version="1.0" encoding="utf-8"?>
<calcChain xmlns="http://schemas.openxmlformats.org/spreadsheetml/2006/main">
  <c r="K21" i="1" l="1"/>
  <c r="K19" i="1"/>
  <c r="K18" i="1"/>
  <c r="K20" i="1"/>
  <c r="B17" i="1" l="1"/>
  <c r="B15" i="1"/>
  <c r="J23" i="1"/>
  <c r="M13" i="1"/>
  <c r="K13" i="1"/>
  <c r="H13" i="1"/>
  <c r="E13" i="1"/>
  <c r="C13" i="1"/>
  <c r="B13" i="1"/>
  <c r="M12" i="1"/>
  <c r="K12" i="1"/>
  <c r="E12" i="1"/>
  <c r="A7" i="1"/>
  <c r="B7" i="1"/>
  <c r="C7" i="1"/>
  <c r="H7" i="1"/>
  <c r="L7" i="1"/>
  <c r="C8" i="1"/>
  <c r="D8" i="1"/>
  <c r="H8" i="1"/>
  <c r="I8" i="1"/>
  <c r="M8" i="1"/>
  <c r="D9" i="1"/>
  <c r="F9" i="1"/>
  <c r="I9" i="1"/>
  <c r="K9" i="1"/>
  <c r="E10" i="1"/>
  <c r="G10" i="1"/>
  <c r="B11" i="1"/>
  <c r="C11" i="1"/>
  <c r="D11" i="1"/>
  <c r="E11" i="1"/>
  <c r="F11" i="1"/>
  <c r="G11" i="1"/>
  <c r="H11" i="1"/>
  <c r="I11" i="1"/>
  <c r="J11" i="1"/>
  <c r="K11" i="1"/>
  <c r="L11" i="1"/>
  <c r="M11" i="1"/>
  <c r="E18" i="1"/>
  <c r="M18" i="1"/>
  <c r="B22" i="1"/>
  <c r="C22" i="1"/>
  <c r="E22" i="1"/>
  <c r="H22" i="1"/>
  <c r="H23" i="1" s="1"/>
  <c r="K22" i="1"/>
  <c r="M22" i="1"/>
  <c r="B23" i="1"/>
  <c r="E23" i="1"/>
  <c r="K23" i="1"/>
  <c r="M23" i="1"/>
</calcChain>
</file>

<file path=xl/sharedStrings.xml><?xml version="1.0" encoding="utf-8"?>
<sst xmlns="http://schemas.openxmlformats.org/spreadsheetml/2006/main" count="23" uniqueCount="20">
  <si>
    <r>
      <t xml:space="preserve">СВЕДЕНИЯ
о поступлении средств в избирательные фонды кандидатов и расходовании этих средств
</t>
    </r>
    <r>
      <rPr>
        <i/>
        <sz val="12"/>
        <color indexed="8"/>
        <rFont val="Times New Roman"/>
        <family val="1"/>
        <charset val="204"/>
      </rPr>
      <t>(на основании данных, предоставленных филиалами ПАО Сбербанк)</t>
    </r>
  </si>
  <si>
    <t>Выборы  депутатов Законодательного Собрания Владимирской области седьмого созыва</t>
  </si>
  <si>
    <t>В руб.</t>
  </si>
  <si>
    <t>сумма, руб.</t>
  </si>
  <si>
    <t>1</t>
  </si>
  <si>
    <t>1.</t>
  </si>
  <si>
    <t>Одномандатный избирательный округ № 19</t>
  </si>
  <si>
    <t>Афанасьева Светлана Васильевна</t>
  </si>
  <si>
    <t>Беляков Валерий Иванович</t>
  </si>
  <si>
    <t>Кушпита Дмитрий Юрьевич</t>
  </si>
  <si>
    <t>Филимонова Наталья Сергеевна</t>
  </si>
  <si>
    <t>Председатель 
ТИК Фрунзенского района города Владимира</t>
  </si>
  <si>
    <t>О.Ю.Сучкова</t>
  </si>
  <si>
    <t>4.</t>
  </si>
  <si>
    <t>26.07.2018</t>
  </si>
  <si>
    <t>20.07.2018</t>
  </si>
  <si>
    <t>25.07.2018</t>
  </si>
  <si>
    <t>06.08.2018</t>
  </si>
  <si>
    <t xml:space="preserve"> </t>
  </si>
  <si>
    <t>По состоянию на 10.08.2018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</si>
</sst>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49" fontId="2" fillId="0" borderId="0" xfId="1" applyNumberFormat="1" applyFont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1" fillId="2" borderId="0" xfId="1" applyFill="1"/>
    <xf numFmtId="0" fontId="7" fillId="2" borderId="1" xfId="1" applyNumberFormat="1" applyFont="1" applyFill="1" applyBorder="1" applyAlignment="1">
      <alignment horizontal="center" vertical="center" wrapText="1"/>
    </xf>
    <xf numFmtId="0" fontId="8" fillId="2" borderId="0" xfId="1" applyFont="1" applyFill="1"/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left" vertical="center" wrapText="1"/>
    </xf>
    <xf numFmtId="0" fontId="9" fillId="2" borderId="0" xfId="1" applyFont="1" applyFill="1"/>
    <xf numFmtId="0" fontId="6" fillId="2" borderId="1" xfId="1" applyNumberFormat="1" applyFont="1" applyFill="1" applyBorder="1" applyAlignment="1">
      <alignment horizontal="left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14" fontId="6" fillId="2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Border="1" applyAlignment="1">
      <alignment horizontal="center" wrapText="1"/>
    </xf>
    <xf numFmtId="49" fontId="11" fillId="0" borderId="0" xfId="1" applyNumberFormat="1" applyFont="1" applyBorder="1" applyAlignment="1">
      <alignment wrapText="1"/>
    </xf>
    <xf numFmtId="49" fontId="10" fillId="0" borderId="0" xfId="1" applyNumberFormat="1" applyFont="1" applyBorder="1" applyAlignment="1">
      <alignment vertical="top" wrapText="1"/>
    </xf>
    <xf numFmtId="0" fontId="8" fillId="0" borderId="0" xfId="1" applyFont="1"/>
    <xf numFmtId="49" fontId="7" fillId="0" borderId="0" xfId="1" applyNumberFormat="1" applyFont="1" applyBorder="1" applyAlignment="1">
      <alignment vertical="top" wrapText="1"/>
    </xf>
    <xf numFmtId="49" fontId="7" fillId="0" borderId="0" xfId="1" applyNumberFormat="1" applyFont="1" applyBorder="1" applyAlignment="1">
      <alignment horizontal="center" vertical="top" wrapText="1"/>
    </xf>
    <xf numFmtId="4" fontId="1" fillId="0" borderId="0" xfId="1" applyNumberFormat="1"/>
    <xf numFmtId="164" fontId="12" fillId="3" borderId="2" xfId="0" applyNumberFormat="1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right" vertical="center" wrapText="1"/>
    </xf>
    <xf numFmtId="4" fontId="13" fillId="0" borderId="0" xfId="1" applyNumberFormat="1" applyFont="1"/>
    <xf numFmtId="4" fontId="12" fillId="4" borderId="2" xfId="0" applyNumberFormat="1" applyFont="1" applyFill="1" applyBorder="1" applyAlignment="1">
      <alignment horizontal="right" vertical="center" wrapText="1"/>
    </xf>
    <xf numFmtId="0" fontId="3" fillId="2" borderId="0" xfId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Border="1" applyAlignment="1">
      <alignment horizontal="center" wrapText="1"/>
    </xf>
    <xf numFmtId="0" fontId="12" fillId="3" borderId="2" xfId="0" applyNumberFormat="1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view="pageBreakPreview" topLeftCell="A10" zoomScale="80" zoomScaleNormal="80" zoomScaleSheetLayoutView="80" workbookViewId="0">
      <selection activeCell="K21" sqref="K21"/>
    </sheetView>
  </sheetViews>
  <sheetFormatPr defaultColWidth="9.42578125" defaultRowHeight="15" x14ac:dyDescent="0.25"/>
  <cols>
    <col min="1" max="1" width="6.28515625" style="1" customWidth="1"/>
    <col min="2" max="2" width="31" style="1" customWidth="1"/>
    <col min="3" max="4" width="15.7109375" style="1" customWidth="1"/>
    <col min="5" max="5" width="26.85546875" style="1" customWidth="1"/>
    <col min="6" max="10" width="15.7109375" style="1" customWidth="1"/>
    <col min="11" max="11" width="27.42578125" style="1" customWidth="1"/>
    <col min="12" max="12" width="15.7109375" style="1" customWidth="1"/>
    <col min="13" max="13" width="25.7109375" style="1" customWidth="1"/>
    <col min="14" max="16384" width="9.42578125" style="1"/>
  </cols>
  <sheetData>
    <row r="1" spans="1:13" ht="15" customHeight="1" x14ac:dyDescent="0.25">
      <c r="M1" s="2"/>
    </row>
    <row r="2" spans="1:13" ht="49.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0.25" customHeight="1" x14ac:dyDescent="0.2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5.75" customHeight="1" x14ac:dyDescent="0.25">
      <c r="A4" s="27" t="s">
        <v>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x14ac:dyDescent="0.25">
      <c r="M5" s="3" t="s">
        <v>19</v>
      </c>
    </row>
    <row r="6" spans="1:13" x14ac:dyDescent="0.25">
      <c r="M6" s="3" t="s">
        <v>2</v>
      </c>
    </row>
    <row r="7" spans="1:13" s="5" customFormat="1" ht="15" customHeight="1" x14ac:dyDescent="0.25">
      <c r="A7" s="28" t="str">
        <f>"№
п/п"</f>
        <v>№
п/п</v>
      </c>
      <c r="B7" s="28" t="str">
        <f>"Фамилия, имя, отчество кандидата"</f>
        <v>Фамилия, имя, отчество кандидата</v>
      </c>
      <c r="C7" s="28" t="str">
        <f>"Поступило средств"</f>
        <v>Поступило средств</v>
      </c>
      <c r="D7" s="28"/>
      <c r="E7" s="28"/>
      <c r="F7" s="28"/>
      <c r="G7" s="28"/>
      <c r="H7" s="28" t="str">
        <f>"Израсходовано средств"</f>
        <v>Израсходовано средств</v>
      </c>
      <c r="I7" s="28"/>
      <c r="J7" s="28"/>
      <c r="K7" s="28"/>
      <c r="L7" s="28" t="str">
        <f>"Возвращено средств"</f>
        <v>Возвращено средств</v>
      </c>
      <c r="M7" s="28"/>
    </row>
    <row r="8" spans="1:13" s="5" customFormat="1" ht="28.5" customHeight="1" x14ac:dyDescent="0.25">
      <c r="A8" s="28"/>
      <c r="B8" s="28"/>
      <c r="C8" s="28" t="str">
        <f>"всего"</f>
        <v>всего</v>
      </c>
      <c r="D8" s="28" t="str">
        <f>"из них"</f>
        <v>из них</v>
      </c>
      <c r="E8" s="28"/>
      <c r="F8" s="28"/>
      <c r="G8" s="28"/>
      <c r="H8" s="28" t="str">
        <f>"всего"</f>
        <v>всего</v>
      </c>
      <c r="I8" s="28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8"/>
      <c r="K8" s="28"/>
      <c r="L8" s="28" t="s">
        <v>3</v>
      </c>
      <c r="M8" s="28" t="str">
        <f>"основание возврата"</f>
        <v>основание возврата</v>
      </c>
    </row>
    <row r="9" spans="1:13" s="5" customFormat="1" ht="37.5" customHeight="1" x14ac:dyDescent="0.25">
      <c r="A9" s="28"/>
      <c r="B9" s="28"/>
      <c r="C9" s="28"/>
      <c r="D9" s="28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8"/>
      <c r="F9" s="28" t="str">
        <f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8"/>
      <c r="H9" s="28"/>
      <c r="I9" s="28" t="str">
        <f>"дата операции"</f>
        <v>дата операции</v>
      </c>
      <c r="J9" s="28" t="s">
        <v>3</v>
      </c>
      <c r="K9" s="28" t="str">
        <f>"назначение платежа"</f>
        <v>назначение платежа</v>
      </c>
      <c r="L9" s="28"/>
      <c r="M9" s="28"/>
    </row>
    <row r="10" spans="1:13" s="5" customFormat="1" ht="25.5" x14ac:dyDescent="0.25">
      <c r="A10" s="28"/>
      <c r="B10" s="28"/>
      <c r="C10" s="28"/>
      <c r="D10" s="4" t="s">
        <v>3</v>
      </c>
      <c r="E10" s="4" t="str">
        <f>"наименование юридического лица"</f>
        <v>наименование юридического лица</v>
      </c>
      <c r="F10" s="4" t="s">
        <v>3</v>
      </c>
      <c r="G10" s="4" t="str">
        <f>"кол-во граждан"</f>
        <v>кол-во граждан</v>
      </c>
      <c r="H10" s="28"/>
      <c r="I10" s="28"/>
      <c r="J10" s="28"/>
      <c r="K10" s="28"/>
      <c r="L10" s="28"/>
      <c r="M10" s="28"/>
    </row>
    <row r="11" spans="1:13" s="7" customFormat="1" ht="12" x14ac:dyDescent="0.2">
      <c r="A11" s="6" t="s">
        <v>4</v>
      </c>
      <c r="B11" s="6" t="str">
        <f>"2"</f>
        <v>2</v>
      </c>
      <c r="C11" s="6" t="str">
        <f>"3"</f>
        <v>3</v>
      </c>
      <c r="D11" s="6" t="str">
        <f>"4"</f>
        <v>4</v>
      </c>
      <c r="E11" s="6" t="str">
        <f>"5"</f>
        <v>5</v>
      </c>
      <c r="F11" s="6" t="str">
        <f>"6"</f>
        <v>6</v>
      </c>
      <c r="G11" s="6" t="str">
        <f>"7"</f>
        <v>7</v>
      </c>
      <c r="H11" s="6" t="str">
        <f>"8"</f>
        <v>8</v>
      </c>
      <c r="I11" s="6" t="str">
        <f>"9"</f>
        <v>9</v>
      </c>
      <c r="J11" s="6" t="str">
        <f>"10"</f>
        <v>10</v>
      </c>
      <c r="K11" s="6" t="str">
        <f>"11"</f>
        <v>11</v>
      </c>
      <c r="L11" s="6" t="str">
        <f>"12"</f>
        <v>12</v>
      </c>
      <c r="M11" s="6" t="str">
        <f>"13"</f>
        <v>13</v>
      </c>
    </row>
    <row r="12" spans="1:13" s="7" customFormat="1" ht="30.75" customHeight="1" x14ac:dyDescent="0.2">
      <c r="A12" s="6" t="s">
        <v>5</v>
      </c>
      <c r="B12" s="11" t="s">
        <v>7</v>
      </c>
      <c r="C12" s="12">
        <v>0</v>
      </c>
      <c r="D12" s="12">
        <v>0</v>
      </c>
      <c r="E12" s="11" t="str">
        <f>""</f>
        <v/>
      </c>
      <c r="F12" s="12">
        <v>0</v>
      </c>
      <c r="G12" s="13"/>
      <c r="H12" s="12">
        <v>0</v>
      </c>
      <c r="I12" s="14"/>
      <c r="J12" s="12">
        <v>0</v>
      </c>
      <c r="K12" s="11" t="str">
        <f>""</f>
        <v/>
      </c>
      <c r="L12" s="12">
        <v>0</v>
      </c>
      <c r="M12" s="9" t="str">
        <f>""</f>
        <v/>
      </c>
    </row>
    <row r="13" spans="1:13" s="7" customFormat="1" ht="12.75" x14ac:dyDescent="0.2">
      <c r="A13" s="6"/>
      <c r="B13" s="11" t="str">
        <f>"Итого по кандидату"</f>
        <v>Итого по кандидату</v>
      </c>
      <c r="C13" s="12">
        <f>SUM(C12)</f>
        <v>0</v>
      </c>
      <c r="D13" s="12">
        <v>0</v>
      </c>
      <c r="E13" s="11" t="str">
        <f>""</f>
        <v/>
      </c>
      <c r="F13" s="12">
        <v>0</v>
      </c>
      <c r="G13" s="13"/>
      <c r="H13" s="12">
        <f>SUM(H12)</f>
        <v>0</v>
      </c>
      <c r="I13" s="14"/>
      <c r="J13" s="12">
        <v>0</v>
      </c>
      <c r="K13" s="11" t="str">
        <f>""</f>
        <v/>
      </c>
      <c r="L13" s="12">
        <v>0</v>
      </c>
      <c r="M13" s="11" t="str">
        <f>""</f>
        <v/>
      </c>
    </row>
    <row r="14" spans="1:13" s="7" customFormat="1" ht="12.75" x14ac:dyDescent="0.2">
      <c r="A14" s="6">
        <v>2</v>
      </c>
      <c r="B14" s="11" t="s">
        <v>8</v>
      </c>
      <c r="C14" s="12">
        <v>0</v>
      </c>
      <c r="D14" s="12">
        <v>0</v>
      </c>
      <c r="E14" s="11"/>
      <c r="F14" s="12">
        <v>0</v>
      </c>
      <c r="G14" s="13"/>
      <c r="H14" s="12">
        <v>0</v>
      </c>
      <c r="I14" s="14"/>
      <c r="J14" s="12">
        <v>0</v>
      </c>
      <c r="K14" s="11"/>
      <c r="L14" s="12">
        <v>0</v>
      </c>
      <c r="M14" s="11"/>
    </row>
    <row r="15" spans="1:13" s="7" customFormat="1" ht="12.75" x14ac:dyDescent="0.2">
      <c r="A15" s="6"/>
      <c r="B15" s="11" t="str">
        <f>"Итого по кандидату"</f>
        <v>Итого по кандидату</v>
      </c>
      <c r="C15" s="12">
        <v>0</v>
      </c>
      <c r="D15" s="12">
        <v>0</v>
      </c>
      <c r="E15" s="11"/>
      <c r="F15" s="12">
        <v>0</v>
      </c>
      <c r="G15" s="13"/>
      <c r="H15" s="12">
        <v>0</v>
      </c>
      <c r="I15" s="14"/>
      <c r="J15" s="12">
        <v>0</v>
      </c>
      <c r="K15" s="11"/>
      <c r="L15" s="12">
        <v>0</v>
      </c>
      <c r="M15" s="11"/>
    </row>
    <row r="16" spans="1:13" s="7" customFormat="1" ht="12.75" x14ac:dyDescent="0.2">
      <c r="A16" s="6">
        <v>3</v>
      </c>
      <c r="B16" s="11" t="s">
        <v>9</v>
      </c>
      <c r="C16" s="12">
        <v>100000</v>
      </c>
      <c r="D16" s="12">
        <v>0</v>
      </c>
      <c r="E16" s="11"/>
      <c r="F16" s="12">
        <v>0</v>
      </c>
      <c r="G16" s="13"/>
      <c r="H16" s="12">
        <v>0</v>
      </c>
      <c r="I16" s="14"/>
      <c r="J16" s="12">
        <v>0</v>
      </c>
      <c r="K16" s="11"/>
      <c r="L16" s="12">
        <v>0</v>
      </c>
      <c r="M16" s="11"/>
    </row>
    <row r="17" spans="1:13" s="7" customFormat="1" ht="12.75" x14ac:dyDescent="0.2">
      <c r="A17" s="6"/>
      <c r="B17" s="11" t="str">
        <f>"Итого по кандидату"</f>
        <v>Итого по кандидату</v>
      </c>
      <c r="C17" s="12">
        <v>100000</v>
      </c>
      <c r="D17" s="12">
        <v>0</v>
      </c>
      <c r="E17" s="11"/>
      <c r="F17" s="12">
        <v>0</v>
      </c>
      <c r="G17" s="13"/>
      <c r="H17" s="12">
        <v>0</v>
      </c>
      <c r="I17" s="14"/>
      <c r="J17" s="12">
        <v>0</v>
      </c>
      <c r="K17" s="11"/>
      <c r="L17" s="12">
        <v>0</v>
      </c>
      <c r="M17" s="11"/>
    </row>
    <row r="18" spans="1:13" s="10" customFormat="1" ht="30" customHeight="1" x14ac:dyDescent="0.2">
      <c r="A18" s="6" t="s">
        <v>13</v>
      </c>
      <c r="B18" s="11" t="s">
        <v>10</v>
      </c>
      <c r="C18" s="12">
        <v>1500000</v>
      </c>
      <c r="D18" s="12">
        <v>0</v>
      </c>
      <c r="E18" s="11" t="str">
        <f>""</f>
        <v/>
      </c>
      <c r="F18" s="12">
        <v>0</v>
      </c>
      <c r="G18" s="13"/>
      <c r="H18" s="25">
        <v>1254497</v>
      </c>
      <c r="I18" s="22" t="s">
        <v>15</v>
      </c>
      <c r="J18" s="23">
        <v>95000</v>
      </c>
      <c r="K18" s="30" t="str">
        <f>"Иные расходы на проведение изб.камп."</f>
        <v>Иные расходы на проведение изб.камп.</v>
      </c>
      <c r="L18" s="12">
        <v>0</v>
      </c>
      <c r="M18" s="9" t="str">
        <f>""</f>
        <v/>
      </c>
    </row>
    <row r="19" spans="1:13" s="10" customFormat="1" ht="30" customHeight="1" x14ac:dyDescent="0.2">
      <c r="A19" s="8"/>
      <c r="B19" s="11"/>
      <c r="C19" s="12"/>
      <c r="D19" s="12"/>
      <c r="E19" s="11"/>
      <c r="F19" s="12"/>
      <c r="G19" s="13"/>
      <c r="H19" s="12"/>
      <c r="I19" s="22" t="s">
        <v>16</v>
      </c>
      <c r="J19" s="23">
        <v>85137</v>
      </c>
      <c r="K19" s="30" t="str">
        <f>"Изг. и распр. печатных и иных агит. материалов"</f>
        <v>Изг. и распр. печатных и иных агит. материалов</v>
      </c>
      <c r="L19" s="12"/>
      <c r="M19" s="9"/>
    </row>
    <row r="20" spans="1:13" s="10" customFormat="1" ht="30" customHeight="1" x14ac:dyDescent="0.2">
      <c r="A20" s="8"/>
      <c r="B20" s="11"/>
      <c r="C20" s="12"/>
      <c r="D20" s="12"/>
      <c r="E20" s="11"/>
      <c r="F20" s="12"/>
      <c r="G20" s="13"/>
      <c r="H20" s="12"/>
      <c r="I20" s="22" t="s">
        <v>14</v>
      </c>
      <c r="J20" s="23">
        <v>500000</v>
      </c>
      <c r="K20" s="30" t="str">
        <f>"Иные расходы на проведение изб.камп."</f>
        <v>Иные расходы на проведение изб.камп.</v>
      </c>
      <c r="L20" s="12"/>
      <c r="M20" s="9"/>
    </row>
    <row r="21" spans="1:13" s="10" customFormat="1" ht="30" customHeight="1" x14ac:dyDescent="0.2">
      <c r="A21" s="8"/>
      <c r="B21" s="11"/>
      <c r="C21" s="12"/>
      <c r="D21" s="12"/>
      <c r="E21" s="11"/>
      <c r="F21" s="12"/>
      <c r="G21" s="13"/>
      <c r="H21" s="12"/>
      <c r="I21" s="22" t="s">
        <v>17</v>
      </c>
      <c r="J21" s="23">
        <v>500000</v>
      </c>
      <c r="K21" s="30" t="str">
        <f>"Иные расходы на проведение изб.камп."</f>
        <v>Иные расходы на проведение изб.камп.</v>
      </c>
      <c r="L21" s="12"/>
      <c r="M21" s="9"/>
    </row>
    <row r="22" spans="1:13" s="10" customFormat="1" x14ac:dyDescent="0.25">
      <c r="A22" s="4"/>
      <c r="B22" s="11" t="str">
        <f>"Итого по кандидату"</f>
        <v>Итого по кандидату</v>
      </c>
      <c r="C22" s="12">
        <f>SUM(C18)</f>
        <v>1500000</v>
      </c>
      <c r="D22" s="12">
        <v>0</v>
      </c>
      <c r="E22" s="11" t="str">
        <f>""</f>
        <v/>
      </c>
      <c r="F22" s="12">
        <v>0</v>
      </c>
      <c r="G22" s="13"/>
      <c r="H22" s="12">
        <f>SUM(H18)</f>
        <v>1254497</v>
      </c>
      <c r="I22" s="14"/>
      <c r="J22" s="24">
        <v>1180137</v>
      </c>
      <c r="K22" s="11" t="str">
        <f>""</f>
        <v/>
      </c>
      <c r="L22" s="12">
        <v>0</v>
      </c>
      <c r="M22" s="11" t="str">
        <f>""</f>
        <v/>
      </c>
    </row>
    <row r="23" spans="1:13" s="10" customFormat="1" ht="12.75" x14ac:dyDescent="0.2">
      <c r="A23" s="4"/>
      <c r="B23" s="11" t="str">
        <f>"Итого"</f>
        <v>Итого</v>
      </c>
      <c r="C23" s="12">
        <v>1600000</v>
      </c>
      <c r="D23" s="12">
        <v>0</v>
      </c>
      <c r="E23" s="11" t="str">
        <f>""</f>
        <v/>
      </c>
      <c r="F23" s="12">
        <v>0</v>
      </c>
      <c r="G23" s="13"/>
      <c r="H23" s="12">
        <f>H22</f>
        <v>1254497</v>
      </c>
      <c r="I23" s="14"/>
      <c r="J23" s="12">
        <f>J22</f>
        <v>1180137</v>
      </c>
      <c r="K23" s="11" t="str">
        <f>""</f>
        <v/>
      </c>
      <c r="L23" s="12">
        <v>0</v>
      </c>
      <c r="M23" s="11" t="str">
        <f>""</f>
        <v/>
      </c>
    </row>
    <row r="24" spans="1:13" x14ac:dyDescent="0.25">
      <c r="J24" s="21" t="s">
        <v>18</v>
      </c>
    </row>
    <row r="25" spans="1:13" ht="30" customHeight="1" x14ac:dyDescent="0.25">
      <c r="A25" s="29" t="s">
        <v>11</v>
      </c>
      <c r="B25" s="29"/>
      <c r="C25" s="29"/>
      <c r="D25" s="16"/>
      <c r="E25" s="15" t="s">
        <v>12</v>
      </c>
      <c r="F25" s="17"/>
      <c r="G25" s="17"/>
      <c r="H25" s="17"/>
      <c r="I25" s="17"/>
      <c r="J25" s="17"/>
      <c r="K25" s="17"/>
      <c r="L25" s="17"/>
      <c r="M25" s="17"/>
    </row>
    <row r="26" spans="1:13" s="18" customFormat="1" ht="17.25" customHeight="1" x14ac:dyDescent="0.2">
      <c r="D26" s="19"/>
      <c r="E26" s="20"/>
    </row>
  </sheetData>
  <sheetProtection selectLockedCells="1" selectUnlockedCells="1"/>
  <mergeCells count="20">
    <mergeCell ref="A25:C25"/>
    <mergeCell ref="H8:H10"/>
    <mergeCell ref="I8:K8"/>
    <mergeCell ref="L8:L10"/>
    <mergeCell ref="M8:M10"/>
    <mergeCell ref="D9:E9"/>
    <mergeCell ref="F9:G9"/>
    <mergeCell ref="I9:I10"/>
    <mergeCell ref="J9:J10"/>
    <mergeCell ref="K9:K10"/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</mergeCells>
  <printOptions horizontalCentered="1"/>
  <pageMargins left="0.15763888888888888" right="0.15763888888888888" top="0.94513888888888886" bottom="0.15763888888888888" header="0.51180555555555551" footer="0.51180555555555551"/>
  <pageSetup paperSize="9" scale="61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Коркин</dc:creator>
  <cp:lastModifiedBy>User</cp:lastModifiedBy>
  <cp:lastPrinted>2018-08-10T13:31:39Z</cp:lastPrinted>
  <dcterms:created xsi:type="dcterms:W3CDTF">2018-07-20T09:20:15Z</dcterms:created>
  <dcterms:modified xsi:type="dcterms:W3CDTF">2018-08-10T13:33:08Z</dcterms:modified>
</cp:coreProperties>
</file>