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" sheetId="1" r:id="rId1"/>
  </sheets>
  <definedNames>
    <definedName name="_xlnm.Print_Area" localSheetId="0">'Отчет'!$A$1:$M$25</definedName>
  </definedNames>
  <calcPr fullCalcOnLoad="1"/>
</workbook>
</file>

<file path=xl/sharedStrings.xml><?xml version="1.0" encoding="utf-8"?>
<sst xmlns="http://schemas.openxmlformats.org/spreadsheetml/2006/main" count="19" uniqueCount="16">
  <si>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</si>
  <si>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</si>
  <si>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Одномандатный избирательный округ № 17</t>
  </si>
  <si>
    <t>По состоянию на 23.08.2018</t>
  </si>
  <si>
    <t>В руб.</t>
  </si>
  <si>
    <t>сумма, руб.</t>
  </si>
  <si>
    <t>1</t>
  </si>
  <si>
    <t>1.</t>
  </si>
  <si>
    <t>Московкин Вадим Валерьевич</t>
  </si>
  <si>
    <t>Павлов Дмитрий Владимирович</t>
  </si>
  <si>
    <t>Итого по кандидату</t>
  </si>
  <si>
    <t>Лютков Иван Игоревич</t>
  </si>
  <si>
    <t>Казаков Сергей Валентинович</t>
  </si>
  <si>
    <t>Бирюков Сергей Евгеньевич</t>
  </si>
  <si>
    <t>Председатель 
Окружной избирательной комиссии одномандатного избирательного округа № 17</t>
  </si>
  <si>
    <t>Н.Ю. Савина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</si>
</sst>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"/>
    <numFmt numFmtId="168" formatCode="DD/MM/YYYY"/>
    <numFmt numFmtId="169" formatCode="0.00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right"/>
      <protection/>
    </xf>
    <xf numFmtId="164" fontId="3" fillId="2" borderId="0" xfId="20" applyFont="1" applyFill="1" applyBorder="1" applyAlignment="1">
      <alignment horizontal="center" vertical="center" wrapText="1"/>
      <protection/>
    </xf>
    <xf numFmtId="165" fontId="5" fillId="0" borderId="0" xfId="20" applyNumberFormat="1" applyFont="1" applyBorder="1" applyAlignment="1">
      <alignment horizontal="center" vertical="center" wrapText="1"/>
      <protection/>
    </xf>
    <xf numFmtId="165" fontId="2" fillId="0" borderId="0" xfId="20" applyNumberFormat="1" applyFont="1" applyAlignment="1">
      <alignment horizontal="right" vertical="center"/>
      <protection/>
    </xf>
    <xf numFmtId="164" fontId="6" fillId="2" borderId="1" xfId="20" applyNumberFormat="1" applyFont="1" applyFill="1" applyBorder="1" applyAlignment="1">
      <alignment horizontal="center" vertical="center" wrapText="1"/>
      <protection/>
    </xf>
    <xf numFmtId="164" fontId="1" fillId="2" borderId="0" xfId="20" applyFill="1">
      <alignment/>
      <protection/>
    </xf>
    <xf numFmtId="164" fontId="7" fillId="2" borderId="1" xfId="20" applyNumberFormat="1" applyFont="1" applyFill="1" applyBorder="1" applyAlignment="1">
      <alignment horizontal="center" vertical="center" wrapText="1"/>
      <protection/>
    </xf>
    <xf numFmtId="164" fontId="8" fillId="2" borderId="0" xfId="20" applyFont="1" applyFill="1">
      <alignment/>
      <protection/>
    </xf>
    <xf numFmtId="164" fontId="2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20" applyNumberFormat="1" applyFont="1" applyFill="1" applyBorder="1" applyAlignment="1">
      <alignment horizontal="left" vertical="center" wrapText="1"/>
      <protection/>
    </xf>
    <xf numFmtId="166" fontId="2" fillId="2" borderId="1" xfId="20" applyNumberFormat="1" applyFont="1" applyFill="1" applyBorder="1" applyAlignment="1">
      <alignment horizontal="right" vertical="center" wrapText="1"/>
      <protection/>
    </xf>
    <xf numFmtId="167" fontId="2" fillId="2" borderId="1" xfId="20" applyNumberFormat="1" applyFont="1" applyFill="1" applyBorder="1" applyAlignment="1">
      <alignment horizontal="center" vertical="center" wrapText="1"/>
      <protection/>
    </xf>
    <xf numFmtId="168" fontId="2" fillId="2" borderId="1" xfId="20" applyNumberFormat="1" applyFont="1" applyFill="1" applyBorder="1" applyAlignment="1">
      <alignment horizontal="center" vertical="center" wrapText="1"/>
      <protection/>
    </xf>
    <xf numFmtId="164" fontId="9" fillId="2" borderId="0" xfId="20" applyFont="1" applyFill="1">
      <alignment/>
      <protection/>
    </xf>
    <xf numFmtId="164" fontId="6" fillId="2" borderId="1" xfId="20" applyNumberFormat="1" applyFont="1" applyFill="1" applyBorder="1" applyAlignment="1">
      <alignment horizontal="left" vertical="center" wrapText="1"/>
      <protection/>
    </xf>
    <xf numFmtId="166" fontId="6" fillId="2" borderId="1" xfId="20" applyNumberFormat="1" applyFont="1" applyFill="1" applyBorder="1" applyAlignment="1">
      <alignment horizontal="right" vertical="center" wrapText="1"/>
      <protection/>
    </xf>
    <xf numFmtId="167" fontId="6" fillId="2" borderId="1" xfId="20" applyNumberFormat="1" applyFont="1" applyFill="1" applyBorder="1" applyAlignment="1">
      <alignment horizontal="center" vertical="center" wrapText="1"/>
      <protection/>
    </xf>
    <xf numFmtId="168" fontId="6" fillId="2" borderId="1" xfId="20" applyNumberFormat="1" applyFont="1" applyFill="1" applyBorder="1" applyAlignment="1">
      <alignment horizontal="center" vertical="center" wrapText="1"/>
      <protection/>
    </xf>
    <xf numFmtId="166" fontId="2" fillId="2" borderId="2" xfId="20" applyNumberFormat="1" applyFont="1" applyFill="1" applyBorder="1" applyAlignment="1">
      <alignment horizontal="right" vertical="center" wrapText="1"/>
      <protection/>
    </xf>
    <xf numFmtId="164" fontId="0" fillId="0" borderId="2" xfId="0" applyBorder="1" applyAlignment="1">
      <alignment/>
    </xf>
    <xf numFmtId="169" fontId="0" fillId="0" borderId="2" xfId="0" applyNumberFormat="1" applyBorder="1" applyAlignment="1">
      <alignment/>
    </xf>
    <xf numFmtId="164" fontId="10" fillId="0" borderId="2" xfId="0" applyFont="1" applyBorder="1" applyAlignment="1">
      <alignment/>
    </xf>
    <xf numFmtId="166" fontId="6" fillId="2" borderId="2" xfId="20" applyNumberFormat="1" applyFont="1" applyFill="1" applyBorder="1" applyAlignment="1">
      <alignment horizontal="right" vertical="center" wrapText="1"/>
      <protection/>
    </xf>
    <xf numFmtId="168" fontId="6" fillId="2" borderId="2" xfId="20" applyNumberFormat="1" applyFont="1" applyFill="1" applyBorder="1" applyAlignment="1">
      <alignment horizontal="center" vertical="center" wrapText="1"/>
      <protection/>
    </xf>
    <xf numFmtId="166" fontId="6" fillId="2" borderId="2" xfId="20" applyNumberFormat="1" applyFont="1" applyFill="1" applyBorder="1" applyAlignment="1">
      <alignment horizontal="right" vertical="center" wrapText="1"/>
      <protection/>
    </xf>
    <xf numFmtId="164" fontId="6" fillId="2" borderId="2" xfId="20" applyNumberFormat="1" applyFont="1" applyFill="1" applyBorder="1" applyAlignment="1">
      <alignment horizontal="left" vertical="center" wrapText="1"/>
      <protection/>
    </xf>
    <xf numFmtId="168" fontId="2" fillId="2" borderId="2" xfId="20" applyNumberFormat="1" applyFont="1" applyFill="1" applyBorder="1" applyAlignment="1">
      <alignment horizontal="center" vertical="center" wrapText="1"/>
      <protection/>
    </xf>
    <xf numFmtId="164" fontId="2" fillId="2" borderId="2" xfId="20" applyNumberFormat="1" applyFont="1" applyFill="1" applyBorder="1" applyAlignment="1">
      <alignment horizontal="left" vertical="center" wrapText="1"/>
      <protection/>
    </xf>
    <xf numFmtId="169" fontId="2" fillId="2" borderId="1" xfId="20" applyNumberFormat="1" applyFont="1" applyFill="1" applyBorder="1" applyAlignment="1">
      <alignment horizontal="center" vertical="center" wrapText="1"/>
      <protection/>
    </xf>
    <xf numFmtId="165" fontId="11" fillId="0" borderId="0" xfId="20" applyNumberFormat="1" applyFont="1" applyBorder="1" applyAlignment="1">
      <alignment horizontal="center" wrapText="1"/>
      <protection/>
    </xf>
    <xf numFmtId="165" fontId="12" fillId="0" borderId="0" xfId="20" applyNumberFormat="1" applyFont="1" applyBorder="1" applyAlignment="1">
      <alignment wrapText="1"/>
      <protection/>
    </xf>
    <xf numFmtId="165" fontId="11" fillId="0" borderId="0" xfId="20" applyNumberFormat="1" applyFont="1" applyBorder="1" applyAlignment="1">
      <alignment vertical="top" wrapText="1"/>
      <protection/>
    </xf>
    <xf numFmtId="164" fontId="8" fillId="0" borderId="0" xfId="20" applyFont="1">
      <alignment/>
      <protection/>
    </xf>
    <xf numFmtId="165" fontId="7" fillId="0" borderId="0" xfId="20" applyNumberFormat="1" applyFont="1" applyBorder="1" applyAlignment="1">
      <alignment vertical="top" wrapText="1"/>
      <protection/>
    </xf>
    <xf numFmtId="165" fontId="7" fillId="0" borderId="0" xfId="20" applyNumberFormat="1" applyFont="1" applyBorder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85" zoomScaleNormal="80" zoomScaleSheetLayoutView="85" workbookViewId="0" topLeftCell="A1">
      <selection activeCell="H19" sqref="H19"/>
    </sheetView>
  </sheetViews>
  <sheetFormatPr defaultColWidth="9.140625" defaultRowHeight="12.75"/>
  <cols>
    <col min="1" max="1" width="6.28125" style="1" customWidth="1"/>
    <col min="2" max="2" width="31.00390625" style="1" customWidth="1"/>
    <col min="3" max="4" width="15.7109375" style="1" customWidth="1"/>
    <col min="5" max="5" width="20.57421875" style="1" customWidth="1"/>
    <col min="6" max="10" width="15.7109375" style="1" customWidth="1"/>
    <col min="11" max="11" width="42.57421875" style="1" customWidth="1"/>
    <col min="12" max="12" width="15.7109375" style="1" customWidth="1"/>
    <col min="13" max="13" width="21.00390625" style="1" customWidth="1"/>
    <col min="14" max="16384" width="9.421875" style="1" customWidth="1"/>
  </cols>
  <sheetData>
    <row r="1" ht="15" customHeight="1">
      <c r="M1" s="2"/>
    </row>
    <row r="2" spans="1:13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2.75">
      <c r="M5" s="5" t="s">
        <v>3</v>
      </c>
    </row>
    <row r="6" ht="12.75">
      <c r="M6" s="5" t="s">
        <v>4</v>
      </c>
    </row>
    <row r="7" spans="1:13" s="7" customFormat="1" ht="15" customHeight="1">
      <c r="A7" s="6" t="str">
        <f>"№
п/п"</f>
        <v>№
п/п</v>
      </c>
      <c r="B7" s="6" t="str">
        <f>"Фамилия, имя, отчество кандидата"</f>
        <v>Фамилия, имя, отчество кандидата</v>
      </c>
      <c r="C7" s="6" t="str">
        <f>"Поступило средств"</f>
        <v>Поступило средств</v>
      </c>
      <c r="D7" s="6"/>
      <c r="E7" s="6"/>
      <c r="F7" s="6"/>
      <c r="G7" s="6"/>
      <c r="H7" s="6" t="str">
        <f>"Израсходовано средств"</f>
        <v>Израсходовано средств</v>
      </c>
      <c r="I7" s="6"/>
      <c r="J7" s="6"/>
      <c r="K7" s="6"/>
      <c r="L7" s="6" t="str">
        <f>"Возвращено средств"</f>
        <v>Возвращено средств</v>
      </c>
      <c r="M7" s="6"/>
    </row>
    <row r="8" spans="1:13" s="7" customFormat="1" ht="28.5" customHeight="1">
      <c r="A8" s="6"/>
      <c r="B8" s="6"/>
      <c r="C8" s="6" t="str">
        <f>"всего"</f>
        <v>всего</v>
      </c>
      <c r="D8" s="6" t="str">
        <f>"из них"</f>
        <v>из них</v>
      </c>
      <c r="E8" s="6"/>
      <c r="F8" s="6"/>
      <c r="G8" s="6"/>
      <c r="H8" s="6" t="str">
        <f>"всего"</f>
        <v>всего</v>
      </c>
      <c r="I8" s="6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6"/>
      <c r="K8" s="6"/>
      <c r="L8" s="6" t="s">
        <v>5</v>
      </c>
      <c r="M8" s="6" t="str">
        <f>"основание возврата"</f>
        <v>основание возврата</v>
      </c>
    </row>
    <row r="9" spans="1:13" s="7" customFormat="1" ht="37.5" customHeight="1">
      <c r="A9" s="6"/>
      <c r="B9" s="6"/>
      <c r="C9" s="6"/>
      <c r="D9" s="6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6"/>
      <c r="F9" s="6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6"/>
      <c r="H9" s="6"/>
      <c r="I9" s="6" t="str">
        <f>"дата операции"</f>
        <v>дата операции</v>
      </c>
      <c r="J9" s="6" t="s">
        <v>5</v>
      </c>
      <c r="K9" s="6" t="str">
        <f>"назначение платежа"</f>
        <v>назначение платежа</v>
      </c>
      <c r="L9" s="6"/>
      <c r="M9" s="6"/>
    </row>
    <row r="10" spans="1:13" s="7" customFormat="1" ht="12.75">
      <c r="A10" s="6"/>
      <c r="B10" s="6"/>
      <c r="C10" s="6"/>
      <c r="D10" s="6" t="s">
        <v>5</v>
      </c>
      <c r="E10" s="6" t="str">
        <f>"наименование юридического лица"</f>
        <v>наименование юридического лица</v>
      </c>
      <c r="F10" s="6" t="s">
        <v>5</v>
      </c>
      <c r="G10" s="6" t="str">
        <f>"кол-во граждан"</f>
        <v>кол-во граждан</v>
      </c>
      <c r="H10" s="6"/>
      <c r="I10" s="6"/>
      <c r="J10" s="6"/>
      <c r="K10" s="6"/>
      <c r="L10" s="6"/>
      <c r="M10" s="6"/>
    </row>
    <row r="11" spans="1:13" s="9" customFormat="1" ht="12.75">
      <c r="A11" s="8" t="s">
        <v>6</v>
      </c>
      <c r="B11" s="8" t="str">
        <f>"2"</f>
        <v>2</v>
      </c>
      <c r="C11" s="8" t="str">
        <f>"3"</f>
        <v>3</v>
      </c>
      <c r="D11" s="8" t="str">
        <f>"4"</f>
        <v>4</v>
      </c>
      <c r="E11" s="8" t="str">
        <f>"5"</f>
        <v>5</v>
      </c>
      <c r="F11" s="8" t="str">
        <f>"6"</f>
        <v>6</v>
      </c>
      <c r="G11" s="8" t="str">
        <f>"7"</f>
        <v>7</v>
      </c>
      <c r="H11" s="8" t="str">
        <f>"8"</f>
        <v>8</v>
      </c>
      <c r="I11" s="8" t="str">
        <f>"9"</f>
        <v>9</v>
      </c>
      <c r="J11" s="8" t="str">
        <f>"10"</f>
        <v>10</v>
      </c>
      <c r="K11" s="8" t="str">
        <f>"11"</f>
        <v>11</v>
      </c>
      <c r="L11" s="8" t="str">
        <f>"12"</f>
        <v>12</v>
      </c>
      <c r="M11" s="8" t="str">
        <f>"13"</f>
        <v>13</v>
      </c>
    </row>
    <row r="12" spans="1:13" s="15" customFormat="1" ht="12.75">
      <c r="A12" s="10" t="s">
        <v>7</v>
      </c>
      <c r="B12" s="11" t="s">
        <v>8</v>
      </c>
      <c r="C12" s="12">
        <v>0</v>
      </c>
      <c r="D12" s="12">
        <v>0</v>
      </c>
      <c r="E12" s="11">
        <f>""</f>
      </c>
      <c r="F12" s="12">
        <v>0</v>
      </c>
      <c r="G12" s="13"/>
      <c r="H12" s="12">
        <v>0</v>
      </c>
      <c r="I12" s="14"/>
      <c r="J12" s="12">
        <v>0</v>
      </c>
      <c r="K12" s="11">
        <f>""</f>
      </c>
      <c r="L12" s="12">
        <v>0</v>
      </c>
      <c r="M12" s="11">
        <f>""</f>
      </c>
    </row>
    <row r="13" spans="1:13" s="15" customFormat="1" ht="12.75">
      <c r="A13" s="6"/>
      <c r="B13" s="16" t="str">
        <f>"Итого по кандидату"</f>
        <v>Итого по кандидату</v>
      </c>
      <c r="C13" s="17">
        <v>0</v>
      </c>
      <c r="D13" s="17">
        <v>0</v>
      </c>
      <c r="E13" s="16">
        <f>""</f>
      </c>
      <c r="F13" s="17">
        <v>0</v>
      </c>
      <c r="G13" s="18"/>
      <c r="H13" s="17">
        <f>SUM(H12)</f>
        <v>0</v>
      </c>
      <c r="I13" s="19"/>
      <c r="J13" s="17">
        <v>0</v>
      </c>
      <c r="K13" s="16">
        <f>""</f>
      </c>
      <c r="L13" s="17">
        <v>0</v>
      </c>
      <c r="M13" s="16">
        <f>""</f>
      </c>
    </row>
    <row r="14" spans="1:13" s="15" customFormat="1" ht="12.75">
      <c r="A14" s="10">
        <v>2</v>
      </c>
      <c r="B14" s="11" t="s">
        <v>9</v>
      </c>
      <c r="C14" s="12">
        <v>3000000</v>
      </c>
      <c r="D14" s="12">
        <v>0</v>
      </c>
      <c r="E14" s="11"/>
      <c r="F14" s="12">
        <v>0</v>
      </c>
      <c r="G14" s="13"/>
      <c r="H14" s="20">
        <f>774085.48+5100+851670+495384.87+58040</f>
        <v>2184280.35</v>
      </c>
      <c r="I14" s="21"/>
      <c r="J14" s="22">
        <v>0</v>
      </c>
      <c r="K14" s="23"/>
      <c r="L14" s="12">
        <v>0</v>
      </c>
      <c r="M14" s="11"/>
    </row>
    <row r="15" spans="1:13" s="15" customFormat="1" ht="12.75">
      <c r="A15" s="6"/>
      <c r="B15" s="16" t="s">
        <v>10</v>
      </c>
      <c r="C15" s="17">
        <v>3000000</v>
      </c>
      <c r="D15" s="17">
        <v>0</v>
      </c>
      <c r="E15" s="16"/>
      <c r="F15" s="17">
        <v>0</v>
      </c>
      <c r="G15" s="18"/>
      <c r="H15" s="24">
        <f>H14</f>
        <v>2184280.35</v>
      </c>
      <c r="I15" s="25"/>
      <c r="J15" s="26">
        <f>J14</f>
        <v>0</v>
      </c>
      <c r="K15" s="27"/>
      <c r="L15" s="17">
        <v>0</v>
      </c>
      <c r="M15" s="16"/>
    </row>
    <row r="16" spans="1:13" s="15" customFormat="1" ht="12.75">
      <c r="A16" s="10">
        <v>3</v>
      </c>
      <c r="B16" s="11" t="s">
        <v>11</v>
      </c>
      <c r="C16" s="12">
        <v>0</v>
      </c>
      <c r="D16" s="12">
        <v>0</v>
      </c>
      <c r="E16" s="11">
        <f>""</f>
      </c>
      <c r="F16" s="12">
        <v>0</v>
      </c>
      <c r="G16" s="13"/>
      <c r="H16" s="20">
        <v>0</v>
      </c>
      <c r="I16" s="28"/>
      <c r="J16" s="20">
        <v>0</v>
      </c>
      <c r="K16" s="29">
        <f>""</f>
      </c>
      <c r="L16" s="12">
        <v>0</v>
      </c>
      <c r="M16" s="11">
        <f>""</f>
      </c>
    </row>
    <row r="17" spans="1:13" s="15" customFormat="1" ht="12.75">
      <c r="A17" s="6"/>
      <c r="B17" s="16" t="str">
        <f>"Итого по кандидату"</f>
        <v>Итого по кандидату</v>
      </c>
      <c r="C17" s="17">
        <v>0</v>
      </c>
      <c r="D17" s="17">
        <v>0</v>
      </c>
      <c r="E17" s="16">
        <f>""</f>
      </c>
      <c r="F17" s="17">
        <v>0</v>
      </c>
      <c r="G17" s="18"/>
      <c r="H17" s="17">
        <f>SUM(H16)</f>
        <v>0</v>
      </c>
      <c r="I17" s="19"/>
      <c r="J17" s="17">
        <v>0</v>
      </c>
      <c r="K17" s="16">
        <f>""</f>
      </c>
      <c r="L17" s="17">
        <v>0</v>
      </c>
      <c r="M17" s="16">
        <f>""</f>
      </c>
    </row>
    <row r="18" spans="1:13" s="15" customFormat="1" ht="12.75">
      <c r="A18" s="10">
        <v>4</v>
      </c>
      <c r="B18" s="11" t="s">
        <v>12</v>
      </c>
      <c r="C18" s="12">
        <f>13100+40100+40600+19000</f>
        <v>112800</v>
      </c>
      <c r="D18" s="12">
        <v>0</v>
      </c>
      <c r="E18" s="11">
        <f>""</f>
      </c>
      <c r="F18" s="12">
        <v>0</v>
      </c>
      <c r="G18" s="13"/>
      <c r="H18" s="12">
        <f>13100+80695+18920</f>
        <v>112715</v>
      </c>
      <c r="I18" s="30"/>
      <c r="J18" s="12">
        <v>0</v>
      </c>
      <c r="K18" s="11">
        <f>""</f>
      </c>
      <c r="L18" s="12">
        <v>0</v>
      </c>
      <c r="M18" s="11">
        <f>""</f>
      </c>
    </row>
    <row r="19" spans="1:13" s="15" customFormat="1" ht="12.75">
      <c r="A19" s="6"/>
      <c r="B19" s="16" t="str">
        <f>"Итого по кандидату"</f>
        <v>Итого по кандидату</v>
      </c>
      <c r="C19" s="17">
        <f>C18</f>
        <v>112800</v>
      </c>
      <c r="D19" s="17">
        <v>0</v>
      </c>
      <c r="E19" s="16">
        <f>""</f>
      </c>
      <c r="F19" s="17">
        <v>0</v>
      </c>
      <c r="G19" s="18"/>
      <c r="H19" s="17">
        <f>SUM(H18)</f>
        <v>112715</v>
      </c>
      <c r="I19" s="19"/>
      <c r="J19" s="17">
        <v>0</v>
      </c>
      <c r="K19" s="16">
        <f>""</f>
      </c>
      <c r="L19" s="17">
        <v>0</v>
      </c>
      <c r="M19" s="16">
        <f>""</f>
      </c>
    </row>
    <row r="20" spans="1:13" s="15" customFormat="1" ht="12.75">
      <c r="A20" s="10">
        <v>5</v>
      </c>
      <c r="B20" s="11" t="s">
        <v>13</v>
      </c>
      <c r="C20" s="12">
        <v>0</v>
      </c>
      <c r="D20" s="12">
        <v>0</v>
      </c>
      <c r="E20" s="11">
        <f>""</f>
      </c>
      <c r="F20" s="12">
        <v>0</v>
      </c>
      <c r="G20" s="13"/>
      <c r="H20" s="12">
        <v>0</v>
      </c>
      <c r="I20" s="14"/>
      <c r="J20" s="12">
        <v>0</v>
      </c>
      <c r="K20" s="11">
        <f>""</f>
      </c>
      <c r="L20" s="12">
        <v>0</v>
      </c>
      <c r="M20" s="11">
        <f>""</f>
      </c>
    </row>
    <row r="21" spans="1:13" s="15" customFormat="1" ht="12.75">
      <c r="A21" s="6"/>
      <c r="B21" s="16" t="str">
        <f>"Итого по кандидату"</f>
        <v>Итого по кандидату</v>
      </c>
      <c r="C21" s="17">
        <v>0</v>
      </c>
      <c r="D21" s="17">
        <v>0</v>
      </c>
      <c r="E21" s="16">
        <f>""</f>
      </c>
      <c r="F21" s="17">
        <v>0</v>
      </c>
      <c r="G21" s="18"/>
      <c r="H21" s="17">
        <f>SUM(H20)</f>
        <v>0</v>
      </c>
      <c r="I21" s="19"/>
      <c r="J21" s="17">
        <v>0</v>
      </c>
      <c r="K21" s="16">
        <f>""</f>
      </c>
      <c r="L21" s="17">
        <v>0</v>
      </c>
      <c r="M21" s="16">
        <f>""</f>
      </c>
    </row>
    <row r="22" spans="1:13" s="15" customFormat="1" ht="12.75">
      <c r="A22" s="6"/>
      <c r="B22" s="16" t="str">
        <f>"Итого"</f>
        <v>Итого</v>
      </c>
      <c r="C22" s="17">
        <f>C13+C15+C17+C19+C21</f>
        <v>3112800</v>
      </c>
      <c r="D22" s="17">
        <v>0</v>
      </c>
      <c r="E22" s="16">
        <f>""</f>
      </c>
      <c r="F22" s="17">
        <v>0</v>
      </c>
      <c r="G22" s="18"/>
      <c r="H22" s="17">
        <f>H13+H15+H19</f>
        <v>2296995.35</v>
      </c>
      <c r="I22" s="19"/>
      <c r="J22" s="17">
        <f>J13+J15+J17+J19+J21</f>
        <v>0</v>
      </c>
      <c r="K22" s="16">
        <f>""</f>
      </c>
      <c r="L22" s="17">
        <v>0</v>
      </c>
      <c r="M22" s="16">
        <f>""</f>
      </c>
    </row>
    <row r="24" spans="1:13" ht="39.75" customHeight="1">
      <c r="A24" s="31" t="s">
        <v>14</v>
      </c>
      <c r="B24" s="31"/>
      <c r="C24" s="31"/>
      <c r="D24" s="32"/>
      <c r="E24" s="31" t="s">
        <v>15</v>
      </c>
      <c r="F24" s="33"/>
      <c r="G24" s="33"/>
      <c r="H24" s="33"/>
      <c r="I24" s="33"/>
      <c r="J24" s="33"/>
      <c r="K24" s="33"/>
      <c r="L24" s="33"/>
      <c r="M24" s="33"/>
    </row>
    <row r="25" spans="4:5" s="34" customFormat="1" ht="17.25" customHeight="1">
      <c r="D25" s="35"/>
      <c r="E25" s="36"/>
    </row>
  </sheetData>
  <sheetProtection selectLockedCells="1" selectUnlockedCells="1"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4:C24"/>
  </mergeCells>
  <printOptions horizontalCentered="1"/>
  <pageMargins left="0.15763888888888888" right="0.15763888888888888" top="0.9451388888888889" bottom="0.15763888888888888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egrul</dc:creator>
  <cp:keywords/>
  <dc:description/>
  <cp:lastModifiedBy/>
  <cp:lastPrinted>2018-08-17T16:46:59Z</cp:lastPrinted>
  <dcterms:created xsi:type="dcterms:W3CDTF">2018-06-22T09:55:47Z</dcterms:created>
  <dcterms:modified xsi:type="dcterms:W3CDTF">2018-08-27T07:50:26Z</dcterms:modified>
  <cp:category/>
  <cp:version/>
  <cp:contentType/>
  <cp:contentStatus/>
  <cp:revision>6</cp:revision>
</cp:coreProperties>
</file>