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definedNames>
    <definedName name="_xlnm.Print_Area" localSheetId="0">Отчет!$A$1:$M$59</definedName>
  </definedNames>
  <calcPr calcId="125725"/>
</workbook>
</file>

<file path=xl/calcChain.xml><?xml version="1.0" encoding="utf-8"?>
<calcChain xmlns="http://schemas.openxmlformats.org/spreadsheetml/2006/main">
  <c r="B32" i="1"/>
  <c r="B39"/>
  <c r="M39"/>
  <c r="K39"/>
  <c r="E39"/>
  <c r="D7"/>
  <c r="I6"/>
  <c r="M59"/>
  <c r="K59"/>
  <c r="E59"/>
  <c r="B59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<sst xmlns="http://schemas.openxmlformats.org/spreadsheetml/2006/main" count="90" uniqueCount="22">
  <si>
    <t>Выборы депутатов Законодательного Собрания Владимирской области седьмого созыва</t>
  </si>
  <si>
    <t>В руб.</t>
  </si>
  <si>
    <t>1</t>
  </si>
  <si>
    <t>03.08.2018</t>
  </si>
  <si>
    <t/>
  </si>
  <si>
    <t>18.07.2018</t>
  </si>
  <si>
    <t>01.08.2018</t>
  </si>
  <si>
    <t>23.07.2018</t>
  </si>
  <si>
    <t>19.07.2018</t>
  </si>
  <si>
    <t>24.07.2018</t>
  </si>
  <si>
    <t>25.07.2018</t>
  </si>
  <si>
    <t>26.07.2018</t>
  </si>
  <si>
    <t>31.07.2018</t>
  </si>
  <si>
    <t>27.07.2018</t>
  </si>
  <si>
    <t>02.08.2018</t>
  </si>
  <si>
    <t>По состоянию на 07.08.2018</t>
  </si>
  <si>
    <r>
      <t xml:space="preserve">СВЕДЕНИЯ
о поступлении средств в избирательные фонды избирательных объединений и расходовании этих средств 
</t>
    </r>
    <r>
      <rPr>
        <i/>
        <sz val="10"/>
        <color theme="1"/>
        <rFont val="Times New Roman"/>
        <family val="1"/>
        <charset val="204"/>
      </rPr>
      <t>(на основании данных, предоставленных филиалами ПАО Сбербанк)</t>
    </r>
  </si>
  <si>
    <t>Региональное отделение Политической партии «Российская партия пенсионеров за социальную справедливость» во Владимирской области»</t>
  </si>
  <si>
    <t>Владимирское региональное отделение Политической партии "Российская объединенная демократическая партия "ЯБЛОКО"</t>
  </si>
  <si>
    <t>Политическая партия «КОММУНИСТИЧЕСКАЯ ПАРТИЯ СОЦИАЛЬНОЙ СПРАВЕДЛИВОСТИ»</t>
  </si>
  <si>
    <t>Итого по политической партии (Региональное отделение Поли-тической партии «Российская партия пенсионеров за социальную справедливость» во Владимирской области»)</t>
  </si>
  <si>
    <t>Итого по политической партии (Владимирское региональное отделение Политической партии "Российская объединенная демократическая партия "ЯБЛОКО")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</si>
</sst>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2" fillId="3" borderId="2" xfId="0" quotePrefix="1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quotePrefix="1" applyNumberFormat="1" applyFont="1" applyFill="1" applyBorder="1" applyAlignment="1">
      <alignment horizontal="center" vertical="center" wrapText="1"/>
    </xf>
    <xf numFmtId="0" fontId="3" fillId="4" borderId="2" xfId="0" quotePrefix="1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4" borderId="2" xfId="0" quotePrefix="1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abSelected="1" view="pageBreakPreview" zoomScale="90" zoomScaleNormal="100" zoomScaleSheetLayoutView="90" workbookViewId="0">
      <selection activeCell="B65" sqref="B65"/>
    </sheetView>
  </sheetViews>
  <sheetFormatPr defaultRowHeight="12.75"/>
  <cols>
    <col min="1" max="1" width="5.7109375" style="13" customWidth="1"/>
    <col min="2" max="2" width="36.140625" style="13" customWidth="1"/>
    <col min="3" max="3" width="13.42578125" style="13" customWidth="1"/>
    <col min="4" max="4" width="9.140625" style="13" customWidth="1"/>
    <col min="5" max="5" width="18.28515625" style="13" customWidth="1"/>
    <col min="6" max="6" width="10.140625" style="13" customWidth="1"/>
    <col min="7" max="7" width="9.140625" style="13"/>
    <col min="8" max="8" width="14.28515625" style="13" customWidth="1"/>
    <col min="9" max="9" width="10.7109375" style="13" customWidth="1"/>
    <col min="10" max="10" width="14.5703125" style="13" customWidth="1"/>
    <col min="11" max="11" width="34" style="13" customWidth="1"/>
    <col min="12" max="12" width="9.140625" style="13"/>
    <col min="13" max="13" width="26.28515625" style="13" customWidth="1"/>
    <col min="14" max="16384" width="9.140625" style="13"/>
  </cols>
  <sheetData>
    <row r="1" spans="1:13" ht="57.7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M3" s="1" t="s">
        <v>15</v>
      </c>
    </row>
    <row r="4" spans="1:13">
      <c r="M4" s="1" t="s">
        <v>1</v>
      </c>
    </row>
    <row r="5" spans="1:13">
      <c r="A5" s="15" t="str">
        <f t="shared" ref="A5" si="0">"№
п/п"</f>
        <v>№
п/п</v>
      </c>
      <c r="B5" s="15" t="str">
        <f t="shared" ref="B5" si="1">"Наименование избирательного объединения"</f>
        <v>Наименование избирательного объединения</v>
      </c>
      <c r="C5" s="16" t="str">
        <f t="shared" ref="C5" si="2">"Поступило средств"</f>
        <v>Поступило средств</v>
      </c>
      <c r="D5" s="17"/>
      <c r="E5" s="17"/>
      <c r="F5" s="17"/>
      <c r="G5" s="18"/>
      <c r="H5" s="16" t="str">
        <f t="shared" ref="H5" si="3">"Израсходовано средств"</f>
        <v>Израсходовано средств</v>
      </c>
      <c r="I5" s="17"/>
      <c r="J5" s="17"/>
      <c r="K5" s="18"/>
      <c r="L5" s="16" t="str">
        <f t="shared" ref="L5" si="4">"Возвращено средств"</f>
        <v>Возвращено средств</v>
      </c>
      <c r="M5" s="18"/>
    </row>
    <row r="6" spans="1:13" ht="33" customHeight="1">
      <c r="A6" s="19"/>
      <c r="B6" s="19"/>
      <c r="C6" s="15" t="str">
        <f t="shared" ref="C6" si="5">"всего"</f>
        <v>всего</v>
      </c>
      <c r="D6" s="16" t="str">
        <f t="shared" ref="D6" si="6">"из них"</f>
        <v>из них</v>
      </c>
      <c r="E6" s="17"/>
      <c r="F6" s="17"/>
      <c r="G6" s="18"/>
      <c r="H6" s="15" t="str">
        <f t="shared" ref="H6" si="7">"всего"</f>
        <v>всего</v>
      </c>
      <c r="I6" s="16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7"/>
      <c r="K6" s="18"/>
      <c r="L6" s="15" t="str">
        <f t="shared" ref="L6" si="8">"сумма, руб."</f>
        <v>сумма, руб.</v>
      </c>
      <c r="M6" s="15" t="str">
        <f t="shared" ref="M6" si="9">"основание возврата"</f>
        <v>основание возврата</v>
      </c>
    </row>
    <row r="7" spans="1:13" ht="54.75" customHeight="1">
      <c r="A7" s="19"/>
      <c r="B7" s="19"/>
      <c r="C7" s="19"/>
      <c r="D7" s="16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8"/>
      <c r="F7" s="16" t="str">
        <f t="shared" ref="F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8"/>
      <c r="H7" s="19"/>
      <c r="I7" s="15" t="str">
        <f t="shared" ref="I7" si="11">"дата операции"</f>
        <v>дата операции</v>
      </c>
      <c r="J7" s="15" t="str">
        <f t="shared" ref="J7" si="12">"сумма, руб."</f>
        <v>сумма, руб.</v>
      </c>
      <c r="K7" s="15" t="str">
        <f t="shared" ref="K7" si="13">"назначение платежа"</f>
        <v>назначение платежа</v>
      </c>
      <c r="L7" s="19"/>
      <c r="M7" s="19"/>
    </row>
    <row r="8" spans="1:13" ht="25.5">
      <c r="A8" s="20"/>
      <c r="B8" s="20"/>
      <c r="C8" s="20"/>
      <c r="D8" s="21" t="str">
        <f>"сумма, руб."</f>
        <v>сумма, руб.</v>
      </c>
      <c r="E8" s="21" t="str">
        <f>"наименование юридического лица"</f>
        <v>наименование юридического лица</v>
      </c>
      <c r="F8" s="21" t="str">
        <f>"сумма, руб."</f>
        <v>сумма, руб.</v>
      </c>
      <c r="G8" s="21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>
      <c r="A9" s="22" t="s">
        <v>2</v>
      </c>
      <c r="B9" s="21" t="str">
        <f>"2"</f>
        <v>2</v>
      </c>
      <c r="C9" s="21" t="str">
        <f>"3"</f>
        <v>3</v>
      </c>
      <c r="D9" s="21" t="str">
        <f>"4"</f>
        <v>4</v>
      </c>
      <c r="E9" s="21" t="str">
        <f>"5"</f>
        <v>5</v>
      </c>
      <c r="F9" s="21" t="str">
        <f>"6"</f>
        <v>6</v>
      </c>
      <c r="G9" s="21" t="str">
        <f>"7"</f>
        <v>7</v>
      </c>
      <c r="H9" s="21" t="str">
        <f>"8"</f>
        <v>8</v>
      </c>
      <c r="I9" s="21" t="str">
        <f>"9"</f>
        <v>9</v>
      </c>
      <c r="J9" s="21" t="str">
        <f>"10"</f>
        <v>10</v>
      </c>
      <c r="K9" s="21" t="str">
        <f>"11"</f>
        <v>11</v>
      </c>
      <c r="L9" s="21" t="str">
        <f>"12"</f>
        <v>12</v>
      </c>
      <c r="M9" s="21" t="str">
        <f>"13"</f>
        <v>13</v>
      </c>
    </row>
    <row r="10" spans="1:13" s="28" customFormat="1" ht="43.5" customHeight="1">
      <c r="A10" s="3">
        <v>1</v>
      </c>
      <c r="B10" s="4" t="str">
        <f>"Владимирское региональное отделение Всероссийской политической партии ""ЕДИНАЯ РОССИЯ"""</f>
        <v>Владимирское региональное отделение Всероссийской политической партии "ЕДИНАЯ РОССИЯ"</v>
      </c>
      <c r="C10" s="5"/>
      <c r="D10" s="5"/>
      <c r="E10" s="4" t="str">
        <f>""</f>
        <v/>
      </c>
      <c r="F10" s="5"/>
      <c r="G10" s="6"/>
      <c r="H10" s="5"/>
      <c r="I10" s="7" t="s">
        <v>3</v>
      </c>
      <c r="J10" s="5">
        <v>14093000</v>
      </c>
      <c r="K10" s="4" t="str">
        <f>"Иные расходы на проведение изб.камп."</f>
        <v>Иные расходы на проведение изб.камп.</v>
      </c>
      <c r="L10" s="5"/>
      <c r="M10" s="4" t="str">
        <f>""</f>
        <v/>
      </c>
    </row>
    <row r="11" spans="1:13" s="28" customFormat="1">
      <c r="A11" s="3" t="s">
        <v>4</v>
      </c>
      <c r="B11" s="4" t="str">
        <f>""</f>
        <v/>
      </c>
      <c r="C11" s="5"/>
      <c r="D11" s="5"/>
      <c r="E11" s="4" t="str">
        <f>""</f>
        <v/>
      </c>
      <c r="F11" s="5"/>
      <c r="G11" s="6"/>
      <c r="H11" s="5"/>
      <c r="I11" s="7" t="s">
        <v>5</v>
      </c>
      <c r="J11" s="5">
        <v>13437500</v>
      </c>
      <c r="K11" s="4" t="str">
        <f>"Оплата услуг инф-го и консульт.хар-ра"</f>
        <v>Оплата услуг инф-го и консульт.хар-ра</v>
      </c>
      <c r="L11" s="5"/>
      <c r="M11" s="4" t="str">
        <f>""</f>
        <v/>
      </c>
    </row>
    <row r="12" spans="1:13" s="28" customFormat="1">
      <c r="A12" s="3" t="s">
        <v>4</v>
      </c>
      <c r="B12" s="4" t="str">
        <f>""</f>
        <v/>
      </c>
      <c r="C12" s="5"/>
      <c r="D12" s="5"/>
      <c r="E12" s="4" t="str">
        <f>""</f>
        <v/>
      </c>
      <c r="F12" s="5"/>
      <c r="G12" s="6"/>
      <c r="H12" s="5"/>
      <c r="I12" s="7" t="s">
        <v>6</v>
      </c>
      <c r="J12" s="5">
        <v>2000000</v>
      </c>
      <c r="K12" s="4" t="str">
        <f>"Проведение публич.предвыб.меропр."</f>
        <v>Проведение публич.предвыб.меропр.</v>
      </c>
      <c r="L12" s="5"/>
      <c r="M12" s="4" t="str">
        <f>""</f>
        <v/>
      </c>
    </row>
    <row r="13" spans="1:13" s="28" customFormat="1">
      <c r="A13" s="3" t="s">
        <v>4</v>
      </c>
      <c r="B13" s="4" t="str">
        <f>""</f>
        <v/>
      </c>
      <c r="C13" s="5"/>
      <c r="D13" s="5"/>
      <c r="E13" s="4" t="str">
        <f>""</f>
        <v/>
      </c>
      <c r="F13" s="5"/>
      <c r="G13" s="6"/>
      <c r="H13" s="5"/>
      <c r="I13" s="7" t="s">
        <v>7</v>
      </c>
      <c r="J13" s="5">
        <v>1601000</v>
      </c>
      <c r="K13" s="4" t="str">
        <f>"Оплата других работ/услуг"</f>
        <v>Оплата других работ/услуг</v>
      </c>
      <c r="L13" s="5"/>
      <c r="M13" s="4" t="str">
        <f>""</f>
        <v/>
      </c>
    </row>
    <row r="14" spans="1:13" s="28" customFormat="1">
      <c r="A14" s="3" t="s">
        <v>4</v>
      </c>
      <c r="B14" s="4" t="str">
        <f>""</f>
        <v/>
      </c>
      <c r="C14" s="5"/>
      <c r="D14" s="5"/>
      <c r="E14" s="4" t="str">
        <f>""</f>
        <v/>
      </c>
      <c r="F14" s="5"/>
      <c r="G14" s="6"/>
      <c r="H14" s="5"/>
      <c r="I14" s="7" t="s">
        <v>7</v>
      </c>
      <c r="J14" s="5">
        <v>1566000</v>
      </c>
      <c r="K14" s="4" t="str">
        <f>"Оплата услуг инф-го и консульт.хар-ра"</f>
        <v>Оплата услуг инф-го и консульт.хар-ра</v>
      </c>
      <c r="L14" s="5"/>
      <c r="M14" s="4" t="str">
        <f>""</f>
        <v/>
      </c>
    </row>
    <row r="15" spans="1:13" s="28" customFormat="1">
      <c r="A15" s="3" t="s">
        <v>4</v>
      </c>
      <c r="B15" s="4" t="str">
        <f>""</f>
        <v/>
      </c>
      <c r="C15" s="5"/>
      <c r="D15" s="5"/>
      <c r="E15" s="4" t="str">
        <f>""</f>
        <v/>
      </c>
      <c r="F15" s="5"/>
      <c r="G15" s="6"/>
      <c r="H15" s="5"/>
      <c r="I15" s="7" t="s">
        <v>8</v>
      </c>
      <c r="J15" s="5">
        <v>1190000</v>
      </c>
      <c r="K15" s="4" t="str">
        <f>"Оплата других работ/услуг"</f>
        <v>Оплата других работ/услуг</v>
      </c>
      <c r="L15" s="5"/>
      <c r="M15" s="4" t="str">
        <f>""</f>
        <v/>
      </c>
    </row>
    <row r="16" spans="1:13" s="28" customFormat="1" ht="25.5">
      <c r="A16" s="3" t="s">
        <v>4</v>
      </c>
      <c r="B16" s="4" t="str">
        <f>""</f>
        <v/>
      </c>
      <c r="C16" s="5"/>
      <c r="D16" s="5"/>
      <c r="E16" s="4" t="str">
        <f>""</f>
        <v/>
      </c>
      <c r="F16" s="5"/>
      <c r="G16" s="6"/>
      <c r="H16" s="5"/>
      <c r="I16" s="7" t="s">
        <v>9</v>
      </c>
      <c r="J16" s="5">
        <v>812000</v>
      </c>
      <c r="K16" s="4" t="str">
        <f>"Изг. и распр. печатных и иных агит. материалов"</f>
        <v>Изг. и распр. печатных и иных агит. материалов</v>
      </c>
      <c r="L16" s="5"/>
      <c r="M16" s="4" t="str">
        <f>""</f>
        <v/>
      </c>
    </row>
    <row r="17" spans="1:13" s="28" customFormat="1">
      <c r="A17" s="3" t="s">
        <v>4</v>
      </c>
      <c r="B17" s="4" t="str">
        <f>""</f>
        <v/>
      </c>
      <c r="C17" s="5"/>
      <c r="D17" s="5"/>
      <c r="E17" s="4" t="str">
        <f>""</f>
        <v/>
      </c>
      <c r="F17" s="5"/>
      <c r="G17" s="6"/>
      <c r="H17" s="5"/>
      <c r="I17" s="7" t="s">
        <v>6</v>
      </c>
      <c r="J17" s="5">
        <v>737600</v>
      </c>
      <c r="K17" s="4" t="str">
        <f>"Оплата других работ/услуг"</f>
        <v>Оплата других работ/услуг</v>
      </c>
      <c r="L17" s="5"/>
      <c r="M17" s="4" t="str">
        <f>""</f>
        <v/>
      </c>
    </row>
    <row r="18" spans="1:13" s="28" customFormat="1">
      <c r="A18" s="3" t="s">
        <v>4</v>
      </c>
      <c r="B18" s="4" t="str">
        <f>""</f>
        <v/>
      </c>
      <c r="C18" s="5"/>
      <c r="D18" s="5"/>
      <c r="E18" s="4" t="str">
        <f>""</f>
        <v/>
      </c>
      <c r="F18" s="5"/>
      <c r="G18" s="6"/>
      <c r="H18" s="5"/>
      <c r="I18" s="7" t="s">
        <v>10</v>
      </c>
      <c r="J18" s="5">
        <v>610000</v>
      </c>
      <c r="K18" s="4" t="str">
        <f>"Иные расходы на проведение изб.камп."</f>
        <v>Иные расходы на проведение изб.камп.</v>
      </c>
      <c r="L18" s="5"/>
      <c r="M18" s="4" t="str">
        <f>""</f>
        <v/>
      </c>
    </row>
    <row r="19" spans="1:13" s="28" customFormat="1">
      <c r="A19" s="3" t="s">
        <v>4</v>
      </c>
      <c r="B19" s="4" t="str">
        <f>""</f>
        <v/>
      </c>
      <c r="C19" s="5"/>
      <c r="D19" s="5"/>
      <c r="E19" s="4" t="str">
        <f>""</f>
        <v/>
      </c>
      <c r="F19" s="5"/>
      <c r="G19" s="6"/>
      <c r="H19" s="5"/>
      <c r="I19" s="7" t="s">
        <v>5</v>
      </c>
      <c r="J19" s="5">
        <v>462500</v>
      </c>
      <c r="K19" s="4" t="str">
        <f>"Оплата услуг инф-го и консульт.хар-ра"</f>
        <v>Оплата услуг инф-го и консульт.хар-ра</v>
      </c>
      <c r="L19" s="5"/>
      <c r="M19" s="4" t="str">
        <f>""</f>
        <v/>
      </c>
    </row>
    <row r="20" spans="1:13" s="28" customFormat="1">
      <c r="A20" s="3" t="s">
        <v>4</v>
      </c>
      <c r="B20" s="4" t="str">
        <f>""</f>
        <v/>
      </c>
      <c r="C20" s="5"/>
      <c r="D20" s="5"/>
      <c r="E20" s="4" t="str">
        <f>""</f>
        <v/>
      </c>
      <c r="F20" s="5"/>
      <c r="G20" s="6"/>
      <c r="H20" s="5"/>
      <c r="I20" s="7" t="s">
        <v>5</v>
      </c>
      <c r="J20" s="5">
        <v>447750</v>
      </c>
      <c r="K20" s="4" t="str">
        <f>"Оплата услуг инф-го и консульт.хар-ра"</f>
        <v>Оплата услуг инф-го и консульт.хар-ра</v>
      </c>
      <c r="L20" s="5"/>
      <c r="M20" s="4" t="str">
        <f>""</f>
        <v/>
      </c>
    </row>
    <row r="21" spans="1:13" s="28" customFormat="1" ht="25.5">
      <c r="A21" s="3" t="s">
        <v>4</v>
      </c>
      <c r="B21" s="4" t="str">
        <f>""</f>
        <v/>
      </c>
      <c r="C21" s="5"/>
      <c r="D21" s="5"/>
      <c r="E21" s="4" t="str">
        <f>""</f>
        <v/>
      </c>
      <c r="F21" s="5"/>
      <c r="G21" s="6"/>
      <c r="H21" s="5"/>
      <c r="I21" s="7" t="s">
        <v>10</v>
      </c>
      <c r="J21" s="5">
        <v>422600</v>
      </c>
      <c r="K21" s="4" t="str">
        <f t="shared" ref="K21:K31" si="14">"Изг. и распр. печатных и иных агит. материалов"</f>
        <v>Изг. и распр. печатных и иных агит. материалов</v>
      </c>
      <c r="L21" s="5"/>
      <c r="M21" s="4" t="str">
        <f>""</f>
        <v/>
      </c>
    </row>
    <row r="22" spans="1:13" s="28" customFormat="1" ht="25.5">
      <c r="A22" s="3" t="s">
        <v>4</v>
      </c>
      <c r="B22" s="4" t="str">
        <f>""</f>
        <v/>
      </c>
      <c r="C22" s="5"/>
      <c r="D22" s="5"/>
      <c r="E22" s="4" t="str">
        <f>""</f>
        <v/>
      </c>
      <c r="F22" s="5"/>
      <c r="G22" s="6"/>
      <c r="H22" s="5"/>
      <c r="I22" s="7" t="s">
        <v>11</v>
      </c>
      <c r="J22" s="5">
        <v>419840</v>
      </c>
      <c r="K22" s="4" t="str">
        <f t="shared" si="14"/>
        <v>Изг. и распр. печатных и иных агит. материалов</v>
      </c>
      <c r="L22" s="5"/>
      <c r="M22" s="4" t="str">
        <f>""</f>
        <v/>
      </c>
    </row>
    <row r="23" spans="1:13" s="28" customFormat="1" ht="25.5">
      <c r="A23" s="3" t="s">
        <v>4</v>
      </c>
      <c r="B23" s="4" t="str">
        <f>""</f>
        <v/>
      </c>
      <c r="C23" s="5"/>
      <c r="D23" s="5"/>
      <c r="E23" s="4" t="str">
        <f>""</f>
        <v/>
      </c>
      <c r="F23" s="5"/>
      <c r="G23" s="6"/>
      <c r="H23" s="5"/>
      <c r="I23" s="7" t="s">
        <v>10</v>
      </c>
      <c r="J23" s="5">
        <v>192241</v>
      </c>
      <c r="K23" s="4" t="str">
        <f t="shared" si="14"/>
        <v>Изг. и распр. печатных и иных агит. материалов</v>
      </c>
      <c r="L23" s="5"/>
      <c r="M23" s="4" t="str">
        <f>""</f>
        <v/>
      </c>
    </row>
    <row r="24" spans="1:13" s="28" customFormat="1" ht="25.5">
      <c r="A24" s="3" t="s">
        <v>4</v>
      </c>
      <c r="B24" s="4" t="str">
        <f>""</f>
        <v/>
      </c>
      <c r="C24" s="5"/>
      <c r="D24" s="5"/>
      <c r="E24" s="4" t="str">
        <f>""</f>
        <v/>
      </c>
      <c r="F24" s="5"/>
      <c r="G24" s="6"/>
      <c r="H24" s="5"/>
      <c r="I24" s="7" t="s">
        <v>5</v>
      </c>
      <c r="J24" s="5">
        <v>152400</v>
      </c>
      <c r="K24" s="4" t="str">
        <f t="shared" si="14"/>
        <v>Изг. и распр. печатных и иных агит. материалов</v>
      </c>
      <c r="L24" s="5"/>
      <c r="M24" s="4" t="str">
        <f>""</f>
        <v/>
      </c>
    </row>
    <row r="25" spans="1:13" s="28" customFormat="1" ht="25.5">
      <c r="A25" s="3" t="s">
        <v>4</v>
      </c>
      <c r="B25" s="4" t="str">
        <f>""</f>
        <v/>
      </c>
      <c r="C25" s="5"/>
      <c r="D25" s="5"/>
      <c r="E25" s="4" t="str">
        <f>""</f>
        <v/>
      </c>
      <c r="F25" s="5"/>
      <c r="G25" s="6"/>
      <c r="H25" s="5"/>
      <c r="I25" s="7" t="s">
        <v>8</v>
      </c>
      <c r="J25" s="5">
        <v>148770</v>
      </c>
      <c r="K25" s="4" t="str">
        <f t="shared" si="14"/>
        <v>Изг. и распр. печатных и иных агит. материалов</v>
      </c>
      <c r="L25" s="5"/>
      <c r="M25" s="4" t="str">
        <f>""</f>
        <v/>
      </c>
    </row>
    <row r="26" spans="1:13" s="28" customFormat="1" ht="25.5">
      <c r="A26" s="3" t="s">
        <v>4</v>
      </c>
      <c r="B26" s="4" t="str">
        <f>""</f>
        <v/>
      </c>
      <c r="C26" s="5"/>
      <c r="D26" s="5"/>
      <c r="E26" s="4" t="str">
        <f>""</f>
        <v/>
      </c>
      <c r="F26" s="5"/>
      <c r="G26" s="6"/>
      <c r="H26" s="5"/>
      <c r="I26" s="7" t="s">
        <v>9</v>
      </c>
      <c r="J26" s="5">
        <v>117000</v>
      </c>
      <c r="K26" s="4" t="str">
        <f t="shared" si="14"/>
        <v>Изг. и распр. печатных и иных агит. материалов</v>
      </c>
      <c r="L26" s="5"/>
      <c r="M26" s="4" t="str">
        <f>""</f>
        <v/>
      </c>
    </row>
    <row r="27" spans="1:13" s="28" customFormat="1" ht="25.5">
      <c r="A27" s="3" t="s">
        <v>4</v>
      </c>
      <c r="B27" s="4" t="str">
        <f>""</f>
        <v/>
      </c>
      <c r="C27" s="5"/>
      <c r="D27" s="5"/>
      <c r="E27" s="4" t="str">
        <f>""</f>
        <v/>
      </c>
      <c r="F27" s="5"/>
      <c r="G27" s="6"/>
      <c r="H27" s="5"/>
      <c r="I27" s="7" t="s">
        <v>12</v>
      </c>
      <c r="J27" s="5">
        <v>106285</v>
      </c>
      <c r="K27" s="4" t="str">
        <f t="shared" si="14"/>
        <v>Изг. и распр. печатных и иных агит. материалов</v>
      </c>
      <c r="L27" s="5"/>
      <c r="M27" s="4" t="str">
        <f>""</f>
        <v/>
      </c>
    </row>
    <row r="28" spans="1:13" s="28" customFormat="1" ht="25.5">
      <c r="A28" s="3" t="s">
        <v>4</v>
      </c>
      <c r="B28" s="4" t="str">
        <f>""</f>
        <v/>
      </c>
      <c r="C28" s="5"/>
      <c r="D28" s="5"/>
      <c r="E28" s="4" t="str">
        <f>""</f>
        <v/>
      </c>
      <c r="F28" s="5"/>
      <c r="G28" s="6"/>
      <c r="H28" s="5"/>
      <c r="I28" s="7" t="s">
        <v>9</v>
      </c>
      <c r="J28" s="5">
        <v>97188</v>
      </c>
      <c r="K28" s="4" t="str">
        <f t="shared" si="14"/>
        <v>Изг. и распр. печатных и иных агит. материалов</v>
      </c>
      <c r="L28" s="5"/>
      <c r="M28" s="4" t="str">
        <f>""</f>
        <v/>
      </c>
    </row>
    <row r="29" spans="1:13" s="28" customFormat="1" ht="25.5">
      <c r="A29" s="3" t="s">
        <v>4</v>
      </c>
      <c r="B29" s="4" t="str">
        <f>""</f>
        <v/>
      </c>
      <c r="C29" s="5"/>
      <c r="D29" s="5"/>
      <c r="E29" s="4" t="str">
        <f>""</f>
        <v/>
      </c>
      <c r="F29" s="5"/>
      <c r="G29" s="6"/>
      <c r="H29" s="5"/>
      <c r="I29" s="7" t="s">
        <v>12</v>
      </c>
      <c r="J29" s="5">
        <v>66000</v>
      </c>
      <c r="K29" s="4" t="str">
        <f t="shared" si="14"/>
        <v>Изг. и распр. печатных и иных агит. материалов</v>
      </c>
      <c r="L29" s="5"/>
      <c r="M29" s="4" t="str">
        <f>""</f>
        <v/>
      </c>
    </row>
    <row r="30" spans="1:13" s="28" customFormat="1" ht="25.5">
      <c r="A30" s="3" t="s">
        <v>4</v>
      </c>
      <c r="B30" s="4" t="str">
        <f>""</f>
        <v/>
      </c>
      <c r="C30" s="5"/>
      <c r="D30" s="5"/>
      <c r="E30" s="4" t="str">
        <f>""</f>
        <v/>
      </c>
      <c r="F30" s="5"/>
      <c r="G30" s="6"/>
      <c r="H30" s="5"/>
      <c r="I30" s="7" t="s">
        <v>12</v>
      </c>
      <c r="J30" s="5">
        <v>56900</v>
      </c>
      <c r="K30" s="4" t="str">
        <f t="shared" si="14"/>
        <v>Изг. и распр. печатных и иных агит. материалов</v>
      </c>
      <c r="L30" s="5"/>
      <c r="M30" s="4" t="str">
        <f>""</f>
        <v/>
      </c>
    </row>
    <row r="31" spans="1:13" s="28" customFormat="1" ht="25.5">
      <c r="A31" s="3" t="s">
        <v>4</v>
      </c>
      <c r="B31" s="4" t="str">
        <f>""</f>
        <v/>
      </c>
      <c r="C31" s="5"/>
      <c r="D31" s="5"/>
      <c r="E31" s="4" t="str">
        <f>""</f>
        <v/>
      </c>
      <c r="F31" s="5"/>
      <c r="G31" s="6"/>
      <c r="H31" s="5"/>
      <c r="I31" s="7" t="s">
        <v>13</v>
      </c>
      <c r="J31" s="5">
        <v>52392</v>
      </c>
      <c r="K31" s="4" t="str">
        <f t="shared" si="14"/>
        <v>Изг. и распр. печатных и иных агит. материалов</v>
      </c>
      <c r="L31" s="5"/>
      <c r="M31" s="4" t="str">
        <f>""</f>
        <v/>
      </c>
    </row>
    <row r="32" spans="1:13" s="28" customFormat="1" ht="42.75" customHeight="1">
      <c r="A32" s="2" t="s">
        <v>4</v>
      </c>
      <c r="B32" s="8" t="str">
        <f>"(Владимирское региональное отделение Всероссийской политической партии ""ЕДИНАЯ РОССИЯ"")"</f>
        <v>(Владимирское региональное отделение Всероссийской политической партии "ЕДИНАЯ РОССИЯ")</v>
      </c>
      <c r="C32" s="9">
        <v>40000000</v>
      </c>
      <c r="D32" s="9">
        <v>0</v>
      </c>
      <c r="E32" s="8" t="str">
        <f>""</f>
        <v/>
      </c>
      <c r="F32" s="9">
        <v>0</v>
      </c>
      <c r="G32" s="10"/>
      <c r="H32" s="9">
        <v>39111753.659999996</v>
      </c>
      <c r="I32" s="11"/>
      <c r="J32" s="9">
        <v>38788966</v>
      </c>
      <c r="K32" s="8" t="str">
        <f>""</f>
        <v/>
      </c>
      <c r="L32" s="9">
        <v>0</v>
      </c>
      <c r="M32" s="8" t="str">
        <f>""</f>
        <v/>
      </c>
    </row>
    <row r="33" spans="1:13" s="28" customFormat="1" ht="54" customHeight="1">
      <c r="A33" s="3">
        <v>2</v>
      </c>
      <c r="B33" s="4" t="str">
        <f>"ВЛАДИМИРСКОЕ РЕГИОНАЛЬНОЕ ОТДЕЛЕНИЕ политической партии ""КОММУНИСТИЧЕСКАЯ ПАРТИЯ РОССИЙСКОЙ ФЕДЕРАЦИИ"""</f>
        <v>ВЛАДИМИРСКОЕ РЕГИОНАЛЬНОЕ ОТДЕЛЕНИЕ политической партии "КОММУНИСТИЧЕСКАЯ ПАРТИЯ РОССИЙСКОЙ ФЕДЕРАЦИИ"</v>
      </c>
      <c r="C33" s="5"/>
      <c r="D33" s="5"/>
      <c r="E33" s="4" t="str">
        <f>""</f>
        <v/>
      </c>
      <c r="F33" s="5"/>
      <c r="G33" s="6"/>
      <c r="H33" s="5"/>
      <c r="I33" s="7" t="s">
        <v>13</v>
      </c>
      <c r="J33" s="5">
        <v>320000</v>
      </c>
      <c r="K33" s="4" t="str">
        <f>"Изг. и распр. печатных и иных агит. материалов"</f>
        <v>Изг. и распр. печатных и иных агит. материалов</v>
      </c>
      <c r="L33" s="5"/>
      <c r="M33" s="4" t="str">
        <f>""</f>
        <v/>
      </c>
    </row>
    <row r="34" spans="1:13" s="28" customFormat="1">
      <c r="A34" s="3" t="s">
        <v>4</v>
      </c>
      <c r="B34" s="4" t="str">
        <f>""</f>
        <v/>
      </c>
      <c r="C34" s="5"/>
      <c r="D34" s="5"/>
      <c r="E34" s="4" t="str">
        <f>""</f>
        <v/>
      </c>
      <c r="F34" s="5"/>
      <c r="G34" s="6"/>
      <c r="H34" s="5"/>
      <c r="I34" s="7" t="s">
        <v>3</v>
      </c>
      <c r="J34" s="5">
        <v>167000</v>
      </c>
      <c r="K34" s="4" t="str">
        <f>"Иные расходы на проведение изб.камп."</f>
        <v>Иные расходы на проведение изб.камп.</v>
      </c>
      <c r="L34" s="5"/>
      <c r="M34" s="4" t="str">
        <f>""</f>
        <v/>
      </c>
    </row>
    <row r="35" spans="1:13" s="28" customFormat="1" ht="25.5">
      <c r="A35" s="3" t="s">
        <v>4</v>
      </c>
      <c r="B35" s="4" t="str">
        <f>""</f>
        <v/>
      </c>
      <c r="C35" s="5"/>
      <c r="D35" s="5"/>
      <c r="E35" s="4" t="str">
        <f>""</f>
        <v/>
      </c>
      <c r="F35" s="5"/>
      <c r="G35" s="6"/>
      <c r="H35" s="5"/>
      <c r="I35" s="7" t="s">
        <v>3</v>
      </c>
      <c r="J35" s="5">
        <v>92000</v>
      </c>
      <c r="K35" s="4" t="str">
        <f>"Изг. и распр. печатных и иных агит. материалов"</f>
        <v>Изг. и распр. печатных и иных агит. материалов</v>
      </c>
      <c r="L35" s="5"/>
      <c r="M35" s="4" t="str">
        <f>""</f>
        <v/>
      </c>
    </row>
    <row r="36" spans="1:13" s="28" customFormat="1" ht="25.5">
      <c r="A36" s="3" t="s">
        <v>4</v>
      </c>
      <c r="B36" s="4" t="str">
        <f>""</f>
        <v/>
      </c>
      <c r="C36" s="5"/>
      <c r="D36" s="5"/>
      <c r="E36" s="4" t="str">
        <f>""</f>
        <v/>
      </c>
      <c r="F36" s="5"/>
      <c r="G36" s="6"/>
      <c r="H36" s="5"/>
      <c r="I36" s="7" t="s">
        <v>3</v>
      </c>
      <c r="J36" s="5">
        <v>59520</v>
      </c>
      <c r="K36" s="4" t="str">
        <f>"Изг. и распр. печатных и иных агит. материалов"</f>
        <v>Изг. и распр. печатных и иных агит. материалов</v>
      </c>
      <c r="L36" s="5"/>
      <c r="M36" s="4" t="str">
        <f>""</f>
        <v/>
      </c>
    </row>
    <row r="37" spans="1:13" s="28" customFormat="1" ht="74.25" customHeight="1">
      <c r="A37" s="2" t="s">
        <v>4</v>
      </c>
      <c r="B37" s="8" t="str">
        <f>"Итого по политической партии (ВЛАДИМИРСКОЕ РЕГИОНАЛЬНОЕ ОТДЕЛЕНИЕ политической партии ""КОММУНИСТИЧЕСКАЯ ПАРТИЯ РОССИЙСКОЙ ФЕДЕРАЦИИ"")"</f>
        <v>Итого по политической партии (ВЛАДИМИРСКОЕ РЕГИОНАЛЬНОЕ ОТДЕЛЕНИЕ политической партии "КОММУНИСТИЧЕСКАЯ ПАРТИЯ РОССИЙСКОЙ ФЕДЕРАЦИИ")</v>
      </c>
      <c r="C37" s="9">
        <v>1300000</v>
      </c>
      <c r="D37" s="9">
        <v>0</v>
      </c>
      <c r="E37" s="8" t="str">
        <f>""</f>
        <v/>
      </c>
      <c r="F37" s="9">
        <v>0</v>
      </c>
      <c r="G37" s="10"/>
      <c r="H37" s="9">
        <v>991297</v>
      </c>
      <c r="I37" s="11"/>
      <c r="J37" s="9">
        <v>638520</v>
      </c>
      <c r="K37" s="8" t="str">
        <f>""</f>
        <v/>
      </c>
      <c r="L37" s="9">
        <v>0</v>
      </c>
      <c r="M37" s="8" t="str">
        <f>""</f>
        <v/>
      </c>
    </row>
    <row r="38" spans="1:13" s="29" customFormat="1" ht="40.5" customHeight="1">
      <c r="A38" s="30">
        <v>3</v>
      </c>
      <c r="B38" s="31" t="s">
        <v>19</v>
      </c>
      <c r="C38" s="32"/>
      <c r="D38" s="32"/>
      <c r="E38" s="33"/>
      <c r="F38" s="32"/>
      <c r="G38" s="34"/>
      <c r="H38" s="32"/>
      <c r="I38" s="35"/>
      <c r="J38" s="32"/>
      <c r="K38" s="33"/>
      <c r="L38" s="32"/>
      <c r="M38" s="33"/>
    </row>
    <row r="39" spans="1:13" s="28" customFormat="1" ht="44.25" customHeight="1">
      <c r="A39" s="2" t="s">
        <v>4</v>
      </c>
      <c r="B39" s="8" t="str">
        <f>"Итого по политической партии (КОММУНИСТИЧЕСКАЯ ПАРТИЯ СОЦИАЛЬНОЙ СПРАВЕДЛИВОСТИ)"</f>
        <v>Итого по политической партии (КОММУНИСТИЧЕСКАЯ ПАРТИЯ СОЦИАЛЬНОЙ СПРАВЕДЛИВОСТИ)</v>
      </c>
      <c r="C39" s="9">
        <v>0</v>
      </c>
      <c r="D39" s="9">
        <v>0</v>
      </c>
      <c r="E39" s="8" t="str">
        <f>""</f>
        <v/>
      </c>
      <c r="F39" s="9">
        <v>0</v>
      </c>
      <c r="G39" s="10"/>
      <c r="H39" s="9">
        <v>0</v>
      </c>
      <c r="I39" s="11"/>
      <c r="J39" s="9">
        <v>0</v>
      </c>
      <c r="K39" s="8" t="str">
        <f>""</f>
        <v/>
      </c>
      <c r="L39" s="9">
        <v>0</v>
      </c>
      <c r="M39" s="8" t="str">
        <f>""</f>
        <v/>
      </c>
    </row>
    <row r="40" spans="1:13" s="28" customFormat="1" ht="45" customHeight="1">
      <c r="A40" s="3">
        <v>4</v>
      </c>
      <c r="B40" s="4" t="str">
        <f>"Владимирское региональное отделение Политической партии ЛДПР-Либерально-демократической партии России"</f>
        <v>Владимирское региональное отделение Политической партии ЛДПР-Либерально-демократической партии России</v>
      </c>
      <c r="C40" s="5"/>
      <c r="D40" s="5"/>
      <c r="E40" s="4" t="str">
        <f>""</f>
        <v/>
      </c>
      <c r="F40" s="5"/>
      <c r="G40" s="6"/>
      <c r="H40" s="5"/>
      <c r="I40" s="7" t="s">
        <v>14</v>
      </c>
      <c r="J40" s="5">
        <v>504000</v>
      </c>
      <c r="K40" s="4" t="str">
        <f t="shared" ref="K40:K48" si="15">"Изг. и распр. печатных и иных агит. материалов"</f>
        <v>Изг. и распр. печатных и иных агит. материалов</v>
      </c>
      <c r="L40" s="5"/>
      <c r="M40" s="4" t="str">
        <f>""</f>
        <v/>
      </c>
    </row>
    <row r="41" spans="1:13" s="28" customFormat="1" ht="25.5">
      <c r="A41" s="3" t="s">
        <v>4</v>
      </c>
      <c r="B41" s="4" t="str">
        <f>""</f>
        <v/>
      </c>
      <c r="C41" s="5"/>
      <c r="D41" s="5"/>
      <c r="E41" s="4" t="str">
        <f>""</f>
        <v/>
      </c>
      <c r="F41" s="5"/>
      <c r="G41" s="6"/>
      <c r="H41" s="5"/>
      <c r="I41" s="7" t="s">
        <v>6</v>
      </c>
      <c r="J41" s="5">
        <v>456000</v>
      </c>
      <c r="K41" s="4" t="str">
        <f t="shared" si="15"/>
        <v>Изг. и распр. печатных и иных агит. материалов</v>
      </c>
      <c r="L41" s="5"/>
      <c r="M41" s="4" t="str">
        <f>""</f>
        <v/>
      </c>
    </row>
    <row r="42" spans="1:13" s="28" customFormat="1" ht="25.5">
      <c r="A42" s="3" t="s">
        <v>4</v>
      </c>
      <c r="B42" s="4" t="str">
        <f>""</f>
        <v/>
      </c>
      <c r="C42" s="5"/>
      <c r="D42" s="5"/>
      <c r="E42" s="4" t="str">
        <f>""</f>
        <v/>
      </c>
      <c r="F42" s="5"/>
      <c r="G42" s="6"/>
      <c r="H42" s="5"/>
      <c r="I42" s="7" t="s">
        <v>14</v>
      </c>
      <c r="J42" s="5">
        <v>366000</v>
      </c>
      <c r="K42" s="4" t="str">
        <f t="shared" si="15"/>
        <v>Изг. и распр. печатных и иных агит. материалов</v>
      </c>
      <c r="L42" s="5"/>
      <c r="M42" s="4" t="str">
        <f>""</f>
        <v/>
      </c>
    </row>
    <row r="43" spans="1:13" s="28" customFormat="1" ht="25.5">
      <c r="A43" s="3" t="s">
        <v>4</v>
      </c>
      <c r="B43" s="4" t="str">
        <f>""</f>
        <v/>
      </c>
      <c r="C43" s="5"/>
      <c r="D43" s="5"/>
      <c r="E43" s="4" t="str">
        <f>""</f>
        <v/>
      </c>
      <c r="F43" s="5"/>
      <c r="G43" s="6"/>
      <c r="H43" s="5"/>
      <c r="I43" s="7" t="s">
        <v>14</v>
      </c>
      <c r="J43" s="5">
        <v>232500</v>
      </c>
      <c r="K43" s="4" t="str">
        <f t="shared" si="15"/>
        <v>Изг. и распр. печатных и иных агит. материалов</v>
      </c>
      <c r="L43" s="5"/>
      <c r="M43" s="4" t="str">
        <f>""</f>
        <v/>
      </c>
    </row>
    <row r="44" spans="1:13" s="28" customFormat="1" ht="25.5">
      <c r="A44" s="3" t="s">
        <v>4</v>
      </c>
      <c r="B44" s="4" t="str">
        <f>""</f>
        <v/>
      </c>
      <c r="C44" s="5"/>
      <c r="D44" s="5"/>
      <c r="E44" s="4" t="str">
        <f>""</f>
        <v/>
      </c>
      <c r="F44" s="5"/>
      <c r="G44" s="6"/>
      <c r="H44" s="5"/>
      <c r="I44" s="7" t="s">
        <v>14</v>
      </c>
      <c r="J44" s="5">
        <v>232500</v>
      </c>
      <c r="K44" s="4" t="str">
        <f t="shared" si="15"/>
        <v>Изг. и распр. печатных и иных агит. материалов</v>
      </c>
      <c r="L44" s="5"/>
      <c r="M44" s="4" t="str">
        <f>""</f>
        <v/>
      </c>
    </row>
    <row r="45" spans="1:13" s="28" customFormat="1" ht="25.5">
      <c r="A45" s="3" t="s">
        <v>4</v>
      </c>
      <c r="B45" s="4" t="str">
        <f>""</f>
        <v/>
      </c>
      <c r="C45" s="5"/>
      <c r="D45" s="5"/>
      <c r="E45" s="4" t="str">
        <f>""</f>
        <v/>
      </c>
      <c r="F45" s="5"/>
      <c r="G45" s="6"/>
      <c r="H45" s="5"/>
      <c r="I45" s="7" t="s">
        <v>14</v>
      </c>
      <c r="J45" s="5">
        <v>232500</v>
      </c>
      <c r="K45" s="4" t="str">
        <f t="shared" si="15"/>
        <v>Изг. и распр. печатных и иных агит. материалов</v>
      </c>
      <c r="L45" s="5"/>
      <c r="M45" s="4" t="str">
        <f>""</f>
        <v/>
      </c>
    </row>
    <row r="46" spans="1:13" s="28" customFormat="1" ht="25.5">
      <c r="A46" s="3" t="s">
        <v>4</v>
      </c>
      <c r="B46" s="4" t="str">
        <f>""</f>
        <v/>
      </c>
      <c r="C46" s="5"/>
      <c r="D46" s="5"/>
      <c r="E46" s="4" t="str">
        <f>""</f>
        <v/>
      </c>
      <c r="F46" s="5"/>
      <c r="G46" s="6"/>
      <c r="H46" s="5"/>
      <c r="I46" s="7" t="s">
        <v>6</v>
      </c>
      <c r="J46" s="5">
        <v>192000</v>
      </c>
      <c r="K46" s="4" t="str">
        <f t="shared" si="15"/>
        <v>Изг. и распр. печатных и иных агит. материалов</v>
      </c>
      <c r="L46" s="5"/>
      <c r="M46" s="4" t="str">
        <f>""</f>
        <v/>
      </c>
    </row>
    <row r="47" spans="1:13" s="28" customFormat="1" ht="25.5">
      <c r="A47" s="3" t="s">
        <v>4</v>
      </c>
      <c r="B47" s="4" t="str">
        <f>""</f>
        <v/>
      </c>
      <c r="C47" s="5"/>
      <c r="D47" s="5"/>
      <c r="E47" s="4" t="str">
        <f>""</f>
        <v/>
      </c>
      <c r="F47" s="5"/>
      <c r="G47" s="6"/>
      <c r="H47" s="5"/>
      <c r="I47" s="7" t="s">
        <v>6</v>
      </c>
      <c r="J47" s="5">
        <v>158000</v>
      </c>
      <c r="K47" s="4" t="str">
        <f t="shared" si="15"/>
        <v>Изг. и распр. печатных и иных агит. материалов</v>
      </c>
      <c r="L47" s="5"/>
      <c r="M47" s="4" t="str">
        <f>""</f>
        <v/>
      </c>
    </row>
    <row r="48" spans="1:13" s="28" customFormat="1" ht="25.5">
      <c r="A48" s="3" t="s">
        <v>4</v>
      </c>
      <c r="B48" s="4" t="str">
        <f>""</f>
        <v/>
      </c>
      <c r="C48" s="5"/>
      <c r="D48" s="5"/>
      <c r="E48" s="4" t="str">
        <f>""</f>
        <v/>
      </c>
      <c r="F48" s="5"/>
      <c r="G48" s="6"/>
      <c r="H48" s="5"/>
      <c r="I48" s="7" t="s">
        <v>6</v>
      </c>
      <c r="J48" s="5">
        <v>158000</v>
      </c>
      <c r="K48" s="4" t="str">
        <f t="shared" si="15"/>
        <v>Изг. и распр. печатных и иных агит. материалов</v>
      </c>
      <c r="L48" s="5"/>
      <c r="M48" s="4" t="str">
        <f>""</f>
        <v/>
      </c>
    </row>
    <row r="49" spans="1:13" s="28" customFormat="1" ht="69.75" customHeight="1">
      <c r="A49" s="2" t="s">
        <v>4</v>
      </c>
      <c r="B49" s="8" t="str">
        <f>"Итого по политической партии (Владимирское региональное отделение Политической партии ЛДПР-Либерально-демократической партии России)"</f>
        <v>Итого по политической партии (Владимирское региональное отделение Политической партии ЛДПР-Либерально-демократической партии России)</v>
      </c>
      <c r="C49" s="9">
        <v>5000000</v>
      </c>
      <c r="D49" s="9">
        <v>0</v>
      </c>
      <c r="E49" s="8" t="str">
        <f>""</f>
        <v/>
      </c>
      <c r="F49" s="9">
        <v>0</v>
      </c>
      <c r="G49" s="10"/>
      <c r="H49" s="9">
        <v>2570500</v>
      </c>
      <c r="I49" s="11"/>
      <c r="J49" s="9">
        <v>2531500</v>
      </c>
      <c r="K49" s="8" t="str">
        <f>""</f>
        <v/>
      </c>
      <c r="L49" s="9">
        <v>0</v>
      </c>
      <c r="M49" s="8" t="str">
        <f>""</f>
        <v/>
      </c>
    </row>
    <row r="50" spans="1:13" s="28" customFormat="1" ht="48.75" customHeight="1">
      <c r="A50" s="3">
        <v>5</v>
      </c>
      <c r="B50" s="4" t="str">
        <f>"Региональное отделение Политической партии СПРАВЕДЛИВАЯ РОССИЯ во Владимирской области"</f>
        <v>Региональное отделение Политической партии СПРАВЕДЛИВАЯ РОССИЯ во Владимирской области</v>
      </c>
      <c r="C50" s="5"/>
      <c r="D50" s="5"/>
      <c r="E50" s="4" t="str">
        <f>""</f>
        <v/>
      </c>
      <c r="F50" s="5"/>
      <c r="G50" s="6"/>
      <c r="H50" s="5"/>
      <c r="I50" s="7" t="s">
        <v>13</v>
      </c>
      <c r="J50" s="5">
        <v>200000</v>
      </c>
      <c r="K50" s="4" t="str">
        <f>"Иные расходы на проведение изб.камп."</f>
        <v>Иные расходы на проведение изб.камп.</v>
      </c>
      <c r="L50" s="5"/>
      <c r="M50" s="4" t="str">
        <f>""</f>
        <v/>
      </c>
    </row>
    <row r="51" spans="1:13" s="28" customFormat="1" ht="25.5">
      <c r="A51" s="3" t="s">
        <v>4</v>
      </c>
      <c r="B51" s="4" t="str">
        <f>""</f>
        <v/>
      </c>
      <c r="C51" s="5"/>
      <c r="D51" s="5"/>
      <c r="E51" s="4" t="str">
        <f>""</f>
        <v/>
      </c>
      <c r="F51" s="5"/>
      <c r="G51" s="6"/>
      <c r="H51" s="5"/>
      <c r="I51" s="7" t="s">
        <v>12</v>
      </c>
      <c r="J51" s="5">
        <v>132700</v>
      </c>
      <c r="K51" s="4" t="str">
        <f>"Изг. и распр. печатных и иных агит. материалов"</f>
        <v>Изг. и распр. печатных и иных агит. материалов</v>
      </c>
      <c r="L51" s="5"/>
      <c r="M51" s="4" t="str">
        <f>""</f>
        <v/>
      </c>
    </row>
    <row r="52" spans="1:13" s="28" customFormat="1" ht="25.5">
      <c r="A52" s="3" t="s">
        <v>4</v>
      </c>
      <c r="B52" s="4" t="str">
        <f>""</f>
        <v/>
      </c>
      <c r="C52" s="5"/>
      <c r="D52" s="5"/>
      <c r="E52" s="4" t="str">
        <f>""</f>
        <v/>
      </c>
      <c r="F52" s="5"/>
      <c r="G52" s="6"/>
      <c r="H52" s="5"/>
      <c r="I52" s="7" t="s">
        <v>12</v>
      </c>
      <c r="J52" s="5">
        <v>84060</v>
      </c>
      <c r="K52" s="4" t="str">
        <f>"Изг. и распр. печатных и иных агит. материалов"</f>
        <v>Изг. и распр. печатных и иных агит. материалов</v>
      </c>
      <c r="L52" s="5"/>
      <c r="M52" s="4" t="str">
        <f>""</f>
        <v/>
      </c>
    </row>
    <row r="53" spans="1:13" s="28" customFormat="1" ht="25.5">
      <c r="A53" s="3" t="s">
        <v>4</v>
      </c>
      <c r="B53" s="4" t="str">
        <f>""</f>
        <v/>
      </c>
      <c r="C53" s="5"/>
      <c r="D53" s="5"/>
      <c r="E53" s="4" t="str">
        <f>""</f>
        <v/>
      </c>
      <c r="F53" s="5"/>
      <c r="G53" s="6"/>
      <c r="H53" s="5"/>
      <c r="I53" s="7" t="s">
        <v>14</v>
      </c>
      <c r="J53" s="5">
        <v>57000</v>
      </c>
      <c r="K53" s="4" t="str">
        <f>"Изг. и распр. печатных и иных агит. материалов"</f>
        <v>Изг. и распр. печатных и иных агит. материалов</v>
      </c>
      <c r="L53" s="5"/>
      <c r="M53" s="4" t="str">
        <f>""</f>
        <v/>
      </c>
    </row>
    <row r="54" spans="1:13" s="28" customFormat="1" ht="60" customHeight="1">
      <c r="A54" s="2" t="s">
        <v>4</v>
      </c>
      <c r="B54" s="8" t="str">
        <f>"Итого по политической партии (Региональное отделение Политической партии СПРАВЕДЛИВАЯ РОССИЯ во Владимирской области)"</f>
        <v>Итого по политической партии (Региональное отделение Политической партии СПРАВЕДЛИВАЯ РОССИЯ во Владимирской области)</v>
      </c>
      <c r="C54" s="9">
        <v>1583550</v>
      </c>
      <c r="D54" s="9">
        <v>0</v>
      </c>
      <c r="E54" s="8" t="str">
        <f>""</f>
        <v/>
      </c>
      <c r="F54" s="9">
        <v>0</v>
      </c>
      <c r="G54" s="10"/>
      <c r="H54" s="9">
        <v>718125.2</v>
      </c>
      <c r="I54" s="11"/>
      <c r="J54" s="9">
        <v>473760</v>
      </c>
      <c r="K54" s="8" t="str">
        <f>""</f>
        <v/>
      </c>
      <c r="L54" s="9">
        <v>0</v>
      </c>
      <c r="M54" s="8" t="str">
        <f>""</f>
        <v/>
      </c>
    </row>
    <row r="55" spans="1:13" s="29" customFormat="1" ht="61.5" customHeight="1">
      <c r="A55" s="23">
        <v>6</v>
      </c>
      <c r="B55" s="24" t="s">
        <v>17</v>
      </c>
      <c r="C55" s="25">
        <v>0</v>
      </c>
      <c r="D55" s="25">
        <v>0</v>
      </c>
      <c r="E55" s="24"/>
      <c r="F55" s="25">
        <v>0</v>
      </c>
      <c r="G55" s="26"/>
      <c r="H55" s="25">
        <v>0</v>
      </c>
      <c r="I55" s="27"/>
      <c r="J55" s="25">
        <v>0</v>
      </c>
      <c r="K55" s="24"/>
      <c r="L55" s="25">
        <v>0</v>
      </c>
      <c r="M55" s="24"/>
    </row>
    <row r="56" spans="1:13" s="28" customFormat="1" ht="84" customHeight="1">
      <c r="A56" s="2"/>
      <c r="B56" s="8" t="s">
        <v>20</v>
      </c>
      <c r="C56" s="9">
        <v>0</v>
      </c>
      <c r="D56" s="9">
        <v>0</v>
      </c>
      <c r="E56" s="8"/>
      <c r="F56" s="9">
        <v>0</v>
      </c>
      <c r="G56" s="10"/>
      <c r="H56" s="9">
        <v>0</v>
      </c>
      <c r="I56" s="11"/>
      <c r="J56" s="9">
        <v>0</v>
      </c>
      <c r="K56" s="8"/>
      <c r="L56" s="9">
        <v>0</v>
      </c>
      <c r="M56" s="8"/>
    </row>
    <row r="57" spans="1:13" s="29" customFormat="1" ht="55.5" customHeight="1">
      <c r="A57" s="23">
        <v>7</v>
      </c>
      <c r="B57" s="24" t="s">
        <v>18</v>
      </c>
      <c r="C57" s="25">
        <v>0</v>
      </c>
      <c r="D57" s="25">
        <v>0</v>
      </c>
      <c r="E57" s="24"/>
      <c r="F57" s="25">
        <v>0</v>
      </c>
      <c r="G57" s="26"/>
      <c r="H57" s="25">
        <v>0</v>
      </c>
      <c r="I57" s="27"/>
      <c r="J57" s="25">
        <v>0</v>
      </c>
      <c r="K57" s="24"/>
      <c r="L57" s="25">
        <v>0</v>
      </c>
      <c r="M57" s="24"/>
    </row>
    <row r="58" spans="1:13" s="28" customFormat="1" ht="69.75" customHeight="1">
      <c r="A58" s="2"/>
      <c r="B58" s="8" t="s">
        <v>21</v>
      </c>
      <c r="C58" s="9">
        <v>0</v>
      </c>
      <c r="D58" s="9">
        <v>0</v>
      </c>
      <c r="E58" s="8"/>
      <c r="F58" s="9">
        <v>0</v>
      </c>
      <c r="G58" s="10"/>
      <c r="H58" s="9">
        <v>0</v>
      </c>
      <c r="I58" s="11"/>
      <c r="J58" s="9">
        <v>0</v>
      </c>
      <c r="K58" s="8"/>
      <c r="L58" s="9">
        <v>0</v>
      </c>
      <c r="M58" s="8"/>
    </row>
    <row r="59" spans="1:13" s="28" customFormat="1">
      <c r="A59" s="2" t="s">
        <v>4</v>
      </c>
      <c r="B59" s="8" t="str">
        <f>"Итого"</f>
        <v>Итого</v>
      </c>
      <c r="C59" s="9">
        <v>47883550</v>
      </c>
      <c r="D59" s="9">
        <v>0</v>
      </c>
      <c r="E59" s="8" t="str">
        <f>""</f>
        <v/>
      </c>
      <c r="F59" s="9">
        <v>0</v>
      </c>
      <c r="G59" s="10">
        <v>0</v>
      </c>
      <c r="H59" s="9">
        <v>43391675.859999999</v>
      </c>
      <c r="I59" s="11"/>
      <c r="J59" s="9">
        <v>42432746</v>
      </c>
      <c r="K59" s="8" t="str">
        <f>""</f>
        <v/>
      </c>
      <c r="L59" s="9">
        <v>0</v>
      </c>
      <c r="M59" s="8" t="str">
        <f>""</f>
        <v/>
      </c>
    </row>
    <row r="61" spans="1:13">
      <c r="C61" s="36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rintOptions horizontalCentered="1"/>
  <pageMargins left="0.15748031496062992" right="0.15748031496062992" top="0.94488188976377963" bottom="0.15748031496062992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Egrul</cp:lastModifiedBy>
  <cp:lastPrinted>2018-08-07T10:11:58Z</cp:lastPrinted>
  <dcterms:created xsi:type="dcterms:W3CDTF">2018-08-07T09:33:44Z</dcterms:created>
  <dcterms:modified xsi:type="dcterms:W3CDTF">2018-08-07T10:12:57Z</dcterms:modified>
</cp:coreProperties>
</file>