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28695" windowHeight="15075"/>
  </bookViews>
  <sheets>
    <sheet name="Отчет" sheetId="1" r:id="rId1"/>
  </sheets>
  <definedNames>
    <definedName name="_xlnm.Print_Area" localSheetId="0">Отчет!$A$1:$M$41</definedName>
  </definedNames>
  <calcPr calcId="144525"/>
</workbook>
</file>

<file path=xl/calcChain.xml><?xml version="1.0" encoding="utf-8"?>
<calcChain xmlns="http://schemas.openxmlformats.org/spreadsheetml/2006/main">
  <c r="I6" i="1" l="1"/>
  <c r="D7" i="1"/>
  <c r="M41" i="1"/>
  <c r="K41" i="1"/>
  <c r="E41" i="1"/>
  <c r="B41" i="1"/>
  <c r="M32" i="1"/>
  <c r="K32" i="1"/>
  <c r="E32" i="1"/>
  <c r="B32" i="1"/>
  <c r="M31" i="1"/>
  <c r="K31" i="1"/>
  <c r="E31" i="1"/>
  <c r="B31" i="1"/>
  <c r="M30" i="1"/>
  <c r="K30" i="1"/>
  <c r="E30" i="1"/>
  <c r="B30" i="1"/>
  <c r="M29" i="1"/>
  <c r="K29" i="1"/>
  <c r="E29" i="1"/>
  <c r="B29" i="1"/>
  <c r="M28" i="1"/>
  <c r="K28" i="1"/>
  <c r="E28" i="1"/>
  <c r="B28" i="1"/>
  <c r="M27" i="1"/>
  <c r="K27" i="1"/>
  <c r="E27" i="1"/>
  <c r="B27" i="1"/>
  <c r="M26" i="1"/>
  <c r="K26" i="1"/>
  <c r="E26" i="1"/>
  <c r="B26" i="1"/>
  <c r="M25" i="1"/>
  <c r="K25" i="1"/>
  <c r="E25" i="1"/>
  <c r="B25" i="1"/>
  <c r="M24" i="1"/>
  <c r="K24" i="1"/>
  <c r="E24" i="1"/>
  <c r="B24" i="1"/>
  <c r="M23" i="1"/>
  <c r="K23" i="1"/>
  <c r="E23" i="1"/>
  <c r="B23" i="1"/>
  <c r="M22" i="1"/>
  <c r="K22" i="1"/>
  <c r="E22" i="1"/>
  <c r="B22" i="1"/>
  <c r="M21" i="1"/>
  <c r="K21" i="1"/>
  <c r="E21" i="1"/>
  <c r="B21" i="1"/>
  <c r="M20" i="1"/>
  <c r="K20" i="1"/>
  <c r="E20" i="1"/>
  <c r="B20" i="1"/>
  <c r="M19" i="1"/>
  <c r="K19" i="1"/>
  <c r="E19" i="1"/>
  <c r="B19" i="1"/>
  <c r="M18" i="1"/>
  <c r="K18" i="1"/>
  <c r="E18" i="1"/>
  <c r="B18" i="1"/>
  <c r="M17" i="1"/>
  <c r="K17" i="1"/>
  <c r="E17" i="1"/>
  <c r="B17" i="1"/>
  <c r="M16" i="1"/>
  <c r="K16" i="1"/>
  <c r="E16" i="1"/>
  <c r="B16" i="1"/>
  <c r="M15" i="1"/>
  <c r="K15" i="1"/>
  <c r="E15" i="1"/>
  <c r="B15" i="1"/>
  <c r="M14" i="1"/>
  <c r="K14" i="1"/>
  <c r="E14" i="1"/>
  <c r="B14" i="1"/>
  <c r="M13" i="1"/>
  <c r="K13" i="1"/>
  <c r="E13" i="1"/>
  <c r="B13" i="1"/>
  <c r="M12" i="1"/>
  <c r="K12" i="1"/>
  <c r="E12" i="1"/>
  <c r="B12" i="1"/>
  <c r="M11" i="1"/>
  <c r="K11" i="1"/>
  <c r="E11" i="1"/>
  <c r="B11" i="1"/>
  <c r="M10" i="1"/>
  <c r="K10" i="1"/>
  <c r="E10" i="1"/>
  <c r="B10" i="1"/>
  <c r="M9" i="1"/>
  <c r="L9" i="1"/>
  <c r="K9" i="1"/>
  <c r="J9" i="1"/>
  <c r="I9" i="1"/>
  <c r="H9" i="1"/>
  <c r="G9" i="1"/>
  <c r="F9" i="1"/>
  <c r="E9" i="1"/>
  <c r="D9" i="1"/>
  <c r="C9" i="1"/>
  <c r="B9" i="1"/>
  <c r="G8" i="1"/>
  <c r="F8" i="1"/>
  <c r="E8" i="1"/>
  <c r="D8" i="1"/>
  <c r="K7" i="1"/>
  <c r="J7" i="1"/>
  <c r="I7" i="1"/>
  <c r="F7" i="1"/>
  <c r="M6" i="1"/>
  <c r="L6" i="1"/>
  <c r="H6" i="1"/>
  <c r="D6" i="1"/>
  <c r="C6" i="1"/>
  <c r="L5" i="1"/>
  <c r="H5" i="1"/>
  <c r="C5" i="1"/>
  <c r="B5" i="1"/>
  <c r="A5" i="1"/>
</calcChain>
</file>

<file path=xl/sharedStrings.xml><?xml version="1.0" encoding="utf-8"?>
<sst xmlns="http://schemas.openxmlformats.org/spreadsheetml/2006/main" count="51" uniqueCount="19">
  <si>
    <t>Выборы депутатов Законодательного Собрания Владимирской области седьмого созыва</t>
  </si>
  <si>
    <t>В руб.</t>
  </si>
  <si>
    <t>1</t>
  </si>
  <si>
    <t/>
  </si>
  <si>
    <t>18.07.2018</t>
  </si>
  <si>
    <t>23.07.2018</t>
  </si>
  <si>
    <t>19.07.2018</t>
  </si>
  <si>
    <t>24.07.2018</t>
  </si>
  <si>
    <t>25.07.2018</t>
  </si>
  <si>
    <t>26.07.2018</t>
  </si>
  <si>
    <t>27.07.2018</t>
  </si>
  <si>
    <t>СВЕДЕНИЯ
о поступлении средств в избирательные фонды избирательных объединений и расходовании этих средств
(на основании данных, предоставленных филиалами ПАО Сбербанк и другой кредитной организацией)</t>
  </si>
  <si>
    <t>Владимирское региональное отделение Политической партии ЛДПР-Либерально-демократической партии России</t>
  </si>
  <si>
    <t>Итого по политической партии (Владимирское региональное отделение Политической партии ЛДПР-Либерально-демократической партии России)</t>
  </si>
  <si>
    <t>Политическая партия "КОММУНИСТИЧЕСКАЯ ПАРТИЯ СОЦИАЛЬНОЙ СПРАВЕДЛИВОСТИ"</t>
  </si>
  <si>
    <t>Владимирское региональное отделение Политической партии "Российская объединенная демократическая партия "ЯБЛОКО"</t>
  </si>
  <si>
    <t>По состоянию на 01.08.2018</t>
  </si>
  <si>
    <t>Региональное отделение Политической партии «Российская партия пенсионеров за социальную справедливость» во Владимирской области»</t>
  </si>
  <si>
    <t>Региональное отделение Поли-тической партии «Российская партия пенсионеров за социальную справедливость» во Владимирской области»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</si>
</sst>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49" fontId="1" fillId="0" borderId="0" xfId="0" applyNumberFormat="1" applyFont="1" applyAlignment="1">
      <alignment horizontal="right" vertical="center"/>
    </xf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2" xfId="0" quotePrefix="1" applyNumberFormat="1" applyFont="1" applyFill="1" applyBorder="1" applyAlignment="1">
      <alignment horizontal="center" vertical="center" wrapText="1"/>
    </xf>
    <xf numFmtId="0" fontId="1" fillId="0" borderId="0" xfId="0" applyFont="1"/>
    <xf numFmtId="0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left" vertical="center" wrapText="1"/>
    </xf>
    <xf numFmtId="4" fontId="5" fillId="4" borderId="2" xfId="0" applyNumberFormat="1" applyFont="1" applyFill="1" applyBorder="1" applyAlignment="1">
      <alignment horizontal="right" vertical="center" wrapText="1"/>
    </xf>
    <xf numFmtId="1" fontId="5" fillId="4" borderId="2" xfId="0" applyNumberFormat="1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0" fontId="0" fillId="4" borderId="0" xfId="0" applyFont="1" applyFill="1"/>
    <xf numFmtId="0" fontId="5" fillId="4" borderId="2" xfId="0" quotePrefix="1" applyNumberFormat="1" applyFont="1" applyFill="1" applyBorder="1" applyAlignment="1">
      <alignment horizontal="center" vertical="center" wrapText="1"/>
    </xf>
    <xf numFmtId="0" fontId="1" fillId="4" borderId="0" xfId="0" applyFont="1" applyFill="1"/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abSelected="1" view="pageBreakPreview" zoomScaleNormal="100" zoomScaleSheetLayoutView="100" workbookViewId="0">
      <selection activeCell="I6" sqref="I6:K6"/>
    </sheetView>
  </sheetViews>
  <sheetFormatPr defaultRowHeight="15" x14ac:dyDescent="0.25"/>
  <cols>
    <col min="1" max="1" width="5.7109375" customWidth="1"/>
    <col min="2" max="2" width="28.140625" customWidth="1"/>
    <col min="3" max="3" width="12.140625" customWidth="1"/>
    <col min="4" max="4" width="5.7109375" customWidth="1"/>
    <col min="5" max="5" width="22.5703125" customWidth="1"/>
    <col min="8" max="8" width="12.85546875" customWidth="1"/>
    <col min="10" max="10" width="12.28515625" bestFit="1" customWidth="1"/>
    <col min="11" max="11" width="22.5703125" customWidth="1"/>
    <col min="13" max="13" width="41.5703125" customWidth="1"/>
  </cols>
  <sheetData>
    <row r="1" spans="1:13" ht="56.25" customHeight="1" x14ac:dyDescent="0.25">
      <c r="A1" s="27" t="s">
        <v>11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15.75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x14ac:dyDescent="0.25">
      <c r="M3" s="1" t="s">
        <v>16</v>
      </c>
    </row>
    <row r="4" spans="1:13" x14ac:dyDescent="0.25">
      <c r="M4" s="1" t="s">
        <v>1</v>
      </c>
    </row>
    <row r="5" spans="1:13" s="14" customFormat="1" ht="12.75" x14ac:dyDescent="0.2">
      <c r="A5" s="25" t="str">
        <f t="shared" ref="A5" si="0">"№
п/п"</f>
        <v>№
п/п</v>
      </c>
      <c r="B5" s="25" t="str">
        <f t="shared" ref="B5" si="1">"Наименование избирательного объединения"</f>
        <v>Наименование избирательного объединения</v>
      </c>
      <c r="C5" s="23" t="str">
        <f t="shared" ref="C5" si="2">"Поступило средств"</f>
        <v>Поступило средств</v>
      </c>
      <c r="D5" s="30"/>
      <c r="E5" s="30"/>
      <c r="F5" s="30"/>
      <c r="G5" s="24"/>
      <c r="H5" s="23" t="str">
        <f t="shared" ref="H5" si="3">"Израсходовано средств"</f>
        <v>Израсходовано средств</v>
      </c>
      <c r="I5" s="30"/>
      <c r="J5" s="30"/>
      <c r="K5" s="24"/>
      <c r="L5" s="23" t="str">
        <f t="shared" ref="L5" si="4">"Возвращено средств"</f>
        <v>Возвращено средств</v>
      </c>
      <c r="M5" s="24"/>
    </row>
    <row r="6" spans="1:13" s="14" customFormat="1" ht="35.25" customHeight="1" x14ac:dyDescent="0.2">
      <c r="A6" s="29"/>
      <c r="B6" s="29"/>
      <c r="C6" s="25" t="str">
        <f t="shared" ref="C6" si="5">"всего"</f>
        <v>всего</v>
      </c>
      <c r="D6" s="23" t="str">
        <f t="shared" ref="D6" si="6">"из них"</f>
        <v>из них</v>
      </c>
      <c r="E6" s="30"/>
      <c r="F6" s="30"/>
      <c r="G6" s="24"/>
      <c r="H6" s="25" t="str">
        <f t="shared" ref="H6" si="7">"всего"</f>
        <v>всего</v>
      </c>
      <c r="I6" s="23" t="str">
        <f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6" s="30"/>
      <c r="K6" s="24"/>
      <c r="L6" s="25" t="str">
        <f t="shared" ref="L6" si="8">"сумма, руб."</f>
        <v>сумма, руб.</v>
      </c>
      <c r="M6" s="25" t="str">
        <f t="shared" ref="M6" si="9">"основание возврата"</f>
        <v>основание возврата</v>
      </c>
    </row>
    <row r="7" spans="1:13" s="14" customFormat="1" ht="52.5" customHeight="1" x14ac:dyDescent="0.2">
      <c r="A7" s="29"/>
      <c r="B7" s="29"/>
      <c r="C7" s="29"/>
      <c r="D7" s="23" t="str">
        <f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7" s="24"/>
      <c r="F7" s="23" t="str">
        <f t="shared" ref="F7" si="10">"пожертвования от граждан на сумму, превышающую  20 тыс. рублей"</f>
        <v>пожертвования от граждан на сумму, превышающую  20 тыс. рублей</v>
      </c>
      <c r="G7" s="24"/>
      <c r="H7" s="29"/>
      <c r="I7" s="25" t="str">
        <f t="shared" ref="I7" si="11">"дата операции"</f>
        <v>дата операции</v>
      </c>
      <c r="J7" s="25" t="str">
        <f t="shared" ref="J7" si="12">"сумма, руб."</f>
        <v>сумма, руб.</v>
      </c>
      <c r="K7" s="25" t="str">
        <f t="shared" ref="K7" si="13">"назначение платежа"</f>
        <v>назначение платежа</v>
      </c>
      <c r="L7" s="29"/>
      <c r="M7" s="29"/>
    </row>
    <row r="8" spans="1:13" s="14" customFormat="1" ht="38.25" x14ac:dyDescent="0.2">
      <c r="A8" s="26"/>
      <c r="B8" s="26"/>
      <c r="C8" s="26"/>
      <c r="D8" s="12" t="str">
        <f>"сумма, руб."</f>
        <v>сумма, руб.</v>
      </c>
      <c r="E8" s="12" t="str">
        <f>"наименование юридического лица"</f>
        <v>наименование юридического лица</v>
      </c>
      <c r="F8" s="12" t="str">
        <f>"сумма, руб."</f>
        <v>сумма, руб.</v>
      </c>
      <c r="G8" s="12" t="str">
        <f>"кол-во граждан"</f>
        <v>кол-во граждан</v>
      </c>
      <c r="H8" s="26"/>
      <c r="I8" s="26"/>
      <c r="J8" s="26"/>
      <c r="K8" s="26"/>
      <c r="L8" s="26"/>
      <c r="M8" s="26"/>
    </row>
    <row r="9" spans="1:13" s="14" customFormat="1" ht="12.75" x14ac:dyDescent="0.2">
      <c r="A9" s="13" t="s">
        <v>2</v>
      </c>
      <c r="B9" s="12" t="str">
        <f>"2"</f>
        <v>2</v>
      </c>
      <c r="C9" s="12" t="str">
        <f>"3"</f>
        <v>3</v>
      </c>
      <c r="D9" s="12" t="str">
        <f>"4"</f>
        <v>4</v>
      </c>
      <c r="E9" s="12" t="str">
        <f>"5"</f>
        <v>5</v>
      </c>
      <c r="F9" s="12" t="str">
        <f>"6"</f>
        <v>6</v>
      </c>
      <c r="G9" s="12" t="str">
        <f>"7"</f>
        <v>7</v>
      </c>
      <c r="H9" s="12" t="str">
        <f>"8"</f>
        <v>8</v>
      </c>
      <c r="I9" s="12" t="str">
        <f>"9"</f>
        <v>9</v>
      </c>
      <c r="J9" s="12" t="str">
        <f>"10"</f>
        <v>10</v>
      </c>
      <c r="K9" s="12" t="str">
        <f>"11"</f>
        <v>11</v>
      </c>
      <c r="L9" s="12" t="str">
        <f>"12"</f>
        <v>12</v>
      </c>
      <c r="M9" s="12" t="str">
        <f>"13"</f>
        <v>13</v>
      </c>
    </row>
    <row r="10" spans="1:13" ht="73.5" customHeight="1" x14ac:dyDescent="0.25">
      <c r="A10" s="3">
        <v>1</v>
      </c>
      <c r="B10" s="4" t="str">
        <f>"ВЛАДИМИРСКОЕ ОБЛАСТНОЕ ОТДЕЛЕНИЕ политической партии КОММУНИСТИЧЕСКАЯ ПАРТИЯ КОММУНИСТЫ РОССИИ"</f>
        <v>ВЛАДИМИРСКОЕ ОБЛАСТНОЕ ОТДЕЛЕНИЕ политической партии КОММУНИСТИЧЕСКАЯ ПАРТИЯ КОММУНИСТЫ РОССИИ</v>
      </c>
      <c r="C10" s="5">
        <v>35000</v>
      </c>
      <c r="D10" s="5"/>
      <c r="E10" s="4" t="str">
        <f>""</f>
        <v/>
      </c>
      <c r="F10" s="5"/>
      <c r="G10" s="6"/>
      <c r="H10" s="5">
        <v>17000</v>
      </c>
      <c r="I10" s="7"/>
      <c r="J10" s="5"/>
      <c r="K10" s="4" t="str">
        <f>""</f>
        <v/>
      </c>
      <c r="L10" s="5"/>
      <c r="M10" s="4" t="str">
        <f>""</f>
        <v/>
      </c>
    </row>
    <row r="11" spans="1:13" ht="96.75" customHeight="1" x14ac:dyDescent="0.25">
      <c r="A11" s="2" t="s">
        <v>3</v>
      </c>
      <c r="B11" s="8" t="str">
        <f>"Итого по политической партии (ВЛАДИМИРСКОЕ ОБЛАСТНОЕ ОТДЕЛЕНИЕ политической партии КОММУНИСТИЧЕСКАЯ ПАРТИЯ КОММУНИСТЫ РОССИИ)"</f>
        <v>Итого по политической партии (ВЛАДИМИРСКОЕ ОБЛАСТНОЕ ОТДЕЛЕНИЕ политической партии КОММУНИСТИЧЕСКАЯ ПАРТИЯ КОММУНИСТЫ РОССИИ)</v>
      </c>
      <c r="C11" s="9">
        <v>35000</v>
      </c>
      <c r="D11" s="9">
        <v>0</v>
      </c>
      <c r="E11" s="8" t="str">
        <f>""</f>
        <v/>
      </c>
      <c r="F11" s="9">
        <v>0</v>
      </c>
      <c r="G11" s="10"/>
      <c r="H11" s="9">
        <v>17000</v>
      </c>
      <c r="I11" s="11"/>
      <c r="J11" s="9">
        <v>0</v>
      </c>
      <c r="K11" s="8" t="str">
        <f>""</f>
        <v/>
      </c>
      <c r="L11" s="9">
        <v>0</v>
      </c>
      <c r="M11" s="8" t="str">
        <f>""</f>
        <v/>
      </c>
    </row>
    <row r="12" spans="1:13" ht="57.75" customHeight="1" x14ac:dyDescent="0.25">
      <c r="A12" s="3">
        <v>2</v>
      </c>
      <c r="B12" s="4" t="str">
        <f>"Владимирское региональное отделение Всероссийской политической партии ""ЕДИНАЯ РОССИЯ"""</f>
        <v>Владимирское региональное отделение Всероссийской политической партии "ЕДИНАЯ РОССИЯ"</v>
      </c>
      <c r="C12" s="5"/>
      <c r="D12" s="5"/>
      <c r="E12" s="4" t="str">
        <f>""</f>
        <v/>
      </c>
      <c r="F12" s="5"/>
      <c r="G12" s="6"/>
      <c r="H12" s="5"/>
      <c r="I12" s="7" t="s">
        <v>4</v>
      </c>
      <c r="J12" s="5">
        <v>13437500</v>
      </c>
      <c r="K12" s="4" t="str">
        <f>"Оплата услуг инф-го и консульт.хар-ра"</f>
        <v>Оплата услуг инф-го и консульт.хар-ра</v>
      </c>
      <c r="L12" s="5"/>
      <c r="M12" s="4" t="str">
        <f>""</f>
        <v/>
      </c>
    </row>
    <row r="13" spans="1:13" ht="25.5" x14ac:dyDescent="0.25">
      <c r="A13" s="3" t="s">
        <v>3</v>
      </c>
      <c r="B13" s="4" t="str">
        <f>""</f>
        <v/>
      </c>
      <c r="C13" s="5"/>
      <c r="D13" s="5"/>
      <c r="E13" s="4" t="str">
        <f>""</f>
        <v/>
      </c>
      <c r="F13" s="5"/>
      <c r="G13" s="6"/>
      <c r="H13" s="5"/>
      <c r="I13" s="7" t="s">
        <v>5</v>
      </c>
      <c r="J13" s="5">
        <v>1601000</v>
      </c>
      <c r="K13" s="4" t="str">
        <f>"Оплата других работ/услуг"</f>
        <v>Оплата других работ/услуг</v>
      </c>
      <c r="L13" s="5"/>
      <c r="M13" s="4" t="str">
        <f>""</f>
        <v/>
      </c>
    </row>
    <row r="14" spans="1:13" ht="25.5" x14ac:dyDescent="0.25">
      <c r="A14" s="3" t="s">
        <v>3</v>
      </c>
      <c r="B14" s="4" t="str">
        <f>""</f>
        <v/>
      </c>
      <c r="C14" s="5"/>
      <c r="D14" s="5"/>
      <c r="E14" s="4" t="str">
        <f>""</f>
        <v/>
      </c>
      <c r="F14" s="5"/>
      <c r="G14" s="6"/>
      <c r="H14" s="5"/>
      <c r="I14" s="7" t="s">
        <v>5</v>
      </c>
      <c r="J14" s="5">
        <v>1566000</v>
      </c>
      <c r="K14" s="4" t="str">
        <f>"Оплата услуг инф-го и консульт.хар-ра"</f>
        <v>Оплата услуг инф-го и консульт.хар-ра</v>
      </c>
      <c r="L14" s="5"/>
      <c r="M14" s="4" t="str">
        <f>""</f>
        <v/>
      </c>
    </row>
    <row r="15" spans="1:13" ht="25.5" x14ac:dyDescent="0.25">
      <c r="A15" s="3" t="s">
        <v>3</v>
      </c>
      <c r="B15" s="4" t="str">
        <f>""</f>
        <v/>
      </c>
      <c r="C15" s="5"/>
      <c r="D15" s="5"/>
      <c r="E15" s="4" t="str">
        <f>""</f>
        <v/>
      </c>
      <c r="F15" s="5"/>
      <c r="G15" s="6"/>
      <c r="H15" s="5"/>
      <c r="I15" s="7" t="s">
        <v>6</v>
      </c>
      <c r="J15" s="5">
        <v>1190000</v>
      </c>
      <c r="K15" s="4" t="str">
        <f>"Оплата других работ/услуг"</f>
        <v>Оплата других работ/услуг</v>
      </c>
      <c r="L15" s="5"/>
      <c r="M15" s="4" t="str">
        <f>""</f>
        <v/>
      </c>
    </row>
    <row r="16" spans="1:13" ht="25.5" x14ac:dyDescent="0.25">
      <c r="A16" s="3" t="s">
        <v>3</v>
      </c>
      <c r="B16" s="4" t="str">
        <f>""</f>
        <v/>
      </c>
      <c r="C16" s="5"/>
      <c r="D16" s="5"/>
      <c r="E16" s="4" t="str">
        <f>""</f>
        <v/>
      </c>
      <c r="F16" s="5"/>
      <c r="G16" s="6"/>
      <c r="H16" s="5"/>
      <c r="I16" s="7" t="s">
        <v>7</v>
      </c>
      <c r="J16" s="5">
        <v>812000</v>
      </c>
      <c r="K16" s="4" t="str">
        <f>"Изг. и распр. печатных и иных агит. материалов"</f>
        <v>Изг. и распр. печатных и иных агит. материалов</v>
      </c>
      <c r="L16" s="5"/>
      <c r="M16" s="4" t="str">
        <f>""</f>
        <v/>
      </c>
    </row>
    <row r="17" spans="1:13" ht="25.5" x14ac:dyDescent="0.25">
      <c r="A17" s="3" t="s">
        <v>3</v>
      </c>
      <c r="B17" s="4" t="str">
        <f>""</f>
        <v/>
      </c>
      <c r="C17" s="5"/>
      <c r="D17" s="5"/>
      <c r="E17" s="4" t="str">
        <f>""</f>
        <v/>
      </c>
      <c r="F17" s="5"/>
      <c r="G17" s="6"/>
      <c r="H17" s="5"/>
      <c r="I17" s="7" t="s">
        <v>8</v>
      </c>
      <c r="J17" s="5">
        <v>610000</v>
      </c>
      <c r="K17" s="4" t="str">
        <f>"Иные расходы на проведение изб.камп."</f>
        <v>Иные расходы на проведение изб.камп.</v>
      </c>
      <c r="L17" s="5"/>
      <c r="M17" s="4" t="str">
        <f>""</f>
        <v/>
      </c>
    </row>
    <row r="18" spans="1:13" ht="25.5" x14ac:dyDescent="0.25">
      <c r="A18" s="3" t="s">
        <v>3</v>
      </c>
      <c r="B18" s="4" t="str">
        <f>""</f>
        <v/>
      </c>
      <c r="C18" s="5"/>
      <c r="D18" s="5"/>
      <c r="E18" s="4" t="str">
        <f>""</f>
        <v/>
      </c>
      <c r="F18" s="5"/>
      <c r="G18" s="6"/>
      <c r="H18" s="5"/>
      <c r="I18" s="7" t="s">
        <v>4</v>
      </c>
      <c r="J18" s="5">
        <v>462500</v>
      </c>
      <c r="K18" s="4" t="str">
        <f>"Оплата услуг инф-го и консульт.хар-ра"</f>
        <v>Оплата услуг инф-го и консульт.хар-ра</v>
      </c>
      <c r="L18" s="5"/>
      <c r="M18" s="4" t="str">
        <f>""</f>
        <v/>
      </c>
    </row>
    <row r="19" spans="1:13" ht="25.5" x14ac:dyDescent="0.25">
      <c r="A19" s="3" t="s">
        <v>3</v>
      </c>
      <c r="B19" s="4" t="str">
        <f>""</f>
        <v/>
      </c>
      <c r="C19" s="5"/>
      <c r="D19" s="5"/>
      <c r="E19" s="4" t="str">
        <f>""</f>
        <v/>
      </c>
      <c r="F19" s="5"/>
      <c r="G19" s="6"/>
      <c r="H19" s="5"/>
      <c r="I19" s="7" t="s">
        <v>4</v>
      </c>
      <c r="J19" s="5">
        <v>447750</v>
      </c>
      <c r="K19" s="4" t="str">
        <f>"Оплата услуг инф-го и консульт.хар-ра"</f>
        <v>Оплата услуг инф-го и консульт.хар-ра</v>
      </c>
      <c r="L19" s="5"/>
      <c r="M19" s="4" t="str">
        <f>""</f>
        <v/>
      </c>
    </row>
    <row r="20" spans="1:13" ht="25.5" x14ac:dyDescent="0.25">
      <c r="A20" s="3" t="s">
        <v>3</v>
      </c>
      <c r="B20" s="4" t="str">
        <f>""</f>
        <v/>
      </c>
      <c r="C20" s="5"/>
      <c r="D20" s="5"/>
      <c r="E20" s="4" t="str">
        <f>""</f>
        <v/>
      </c>
      <c r="F20" s="5"/>
      <c r="G20" s="6"/>
      <c r="H20" s="5"/>
      <c r="I20" s="7" t="s">
        <v>8</v>
      </c>
      <c r="J20" s="5">
        <v>422600</v>
      </c>
      <c r="K20" s="4" t="str">
        <f t="shared" ref="K20:K27" si="14">"Изг. и распр. печатных и иных агит. материалов"</f>
        <v>Изг. и распр. печатных и иных агит. материалов</v>
      </c>
      <c r="L20" s="5"/>
      <c r="M20" s="4" t="str">
        <f>""</f>
        <v/>
      </c>
    </row>
    <row r="21" spans="1:13" ht="25.5" x14ac:dyDescent="0.25">
      <c r="A21" s="3" t="s">
        <v>3</v>
      </c>
      <c r="B21" s="4" t="str">
        <f>""</f>
        <v/>
      </c>
      <c r="C21" s="5"/>
      <c r="D21" s="5"/>
      <c r="E21" s="4" t="str">
        <f>""</f>
        <v/>
      </c>
      <c r="F21" s="5"/>
      <c r="G21" s="6"/>
      <c r="H21" s="5"/>
      <c r="I21" s="7" t="s">
        <v>9</v>
      </c>
      <c r="J21" s="5">
        <v>419840</v>
      </c>
      <c r="K21" s="4" t="str">
        <f t="shared" si="14"/>
        <v>Изг. и распр. печатных и иных агит. материалов</v>
      </c>
      <c r="L21" s="5"/>
      <c r="M21" s="4" t="str">
        <f>""</f>
        <v/>
      </c>
    </row>
    <row r="22" spans="1:13" ht="25.5" x14ac:dyDescent="0.25">
      <c r="A22" s="3" t="s">
        <v>3</v>
      </c>
      <c r="B22" s="4" t="str">
        <f>""</f>
        <v/>
      </c>
      <c r="C22" s="5"/>
      <c r="D22" s="5"/>
      <c r="E22" s="4" t="str">
        <f>""</f>
        <v/>
      </c>
      <c r="F22" s="5"/>
      <c r="G22" s="6"/>
      <c r="H22" s="5"/>
      <c r="I22" s="7" t="s">
        <v>8</v>
      </c>
      <c r="J22" s="5">
        <v>192241</v>
      </c>
      <c r="K22" s="4" t="str">
        <f t="shared" si="14"/>
        <v>Изг. и распр. печатных и иных агит. материалов</v>
      </c>
      <c r="L22" s="5"/>
      <c r="M22" s="4" t="str">
        <f>""</f>
        <v/>
      </c>
    </row>
    <row r="23" spans="1:13" ht="25.5" x14ac:dyDescent="0.25">
      <c r="A23" s="3" t="s">
        <v>3</v>
      </c>
      <c r="B23" s="4" t="str">
        <f>""</f>
        <v/>
      </c>
      <c r="C23" s="5"/>
      <c r="D23" s="5"/>
      <c r="E23" s="4" t="str">
        <f>""</f>
        <v/>
      </c>
      <c r="F23" s="5"/>
      <c r="G23" s="6"/>
      <c r="H23" s="5"/>
      <c r="I23" s="7" t="s">
        <v>4</v>
      </c>
      <c r="J23" s="5">
        <v>152400</v>
      </c>
      <c r="K23" s="4" t="str">
        <f t="shared" si="14"/>
        <v>Изг. и распр. печатных и иных агит. материалов</v>
      </c>
      <c r="L23" s="5"/>
      <c r="M23" s="4" t="str">
        <f>""</f>
        <v/>
      </c>
    </row>
    <row r="24" spans="1:13" ht="25.5" x14ac:dyDescent="0.25">
      <c r="A24" s="3" t="s">
        <v>3</v>
      </c>
      <c r="B24" s="4" t="str">
        <f>""</f>
        <v/>
      </c>
      <c r="C24" s="5"/>
      <c r="D24" s="5"/>
      <c r="E24" s="4" t="str">
        <f>""</f>
        <v/>
      </c>
      <c r="F24" s="5"/>
      <c r="G24" s="6"/>
      <c r="H24" s="5"/>
      <c r="I24" s="7" t="s">
        <v>6</v>
      </c>
      <c r="J24" s="5">
        <v>148770</v>
      </c>
      <c r="K24" s="4" t="str">
        <f t="shared" si="14"/>
        <v>Изг. и распр. печатных и иных агит. материалов</v>
      </c>
      <c r="L24" s="5"/>
      <c r="M24" s="4" t="str">
        <f>""</f>
        <v/>
      </c>
    </row>
    <row r="25" spans="1:13" ht="25.5" x14ac:dyDescent="0.25">
      <c r="A25" s="3" t="s">
        <v>3</v>
      </c>
      <c r="B25" s="4" t="str">
        <f>""</f>
        <v/>
      </c>
      <c r="C25" s="5"/>
      <c r="D25" s="5"/>
      <c r="E25" s="4" t="str">
        <f>""</f>
        <v/>
      </c>
      <c r="F25" s="5"/>
      <c r="G25" s="6"/>
      <c r="H25" s="5"/>
      <c r="I25" s="7" t="s">
        <v>7</v>
      </c>
      <c r="J25" s="5">
        <v>117000</v>
      </c>
      <c r="K25" s="4" t="str">
        <f t="shared" si="14"/>
        <v>Изг. и распр. печатных и иных агит. материалов</v>
      </c>
      <c r="L25" s="5"/>
      <c r="M25" s="4" t="str">
        <f>""</f>
        <v/>
      </c>
    </row>
    <row r="26" spans="1:13" ht="25.5" x14ac:dyDescent="0.25">
      <c r="A26" s="3" t="s">
        <v>3</v>
      </c>
      <c r="B26" s="4" t="str">
        <f>""</f>
        <v/>
      </c>
      <c r="C26" s="5"/>
      <c r="D26" s="5"/>
      <c r="E26" s="4" t="str">
        <f>""</f>
        <v/>
      </c>
      <c r="F26" s="5"/>
      <c r="G26" s="6"/>
      <c r="H26" s="5"/>
      <c r="I26" s="7" t="s">
        <v>7</v>
      </c>
      <c r="J26" s="5">
        <v>97188</v>
      </c>
      <c r="K26" s="4" t="str">
        <f t="shared" si="14"/>
        <v>Изг. и распр. печатных и иных агит. материалов</v>
      </c>
      <c r="L26" s="5"/>
      <c r="M26" s="4" t="str">
        <f>""</f>
        <v/>
      </c>
    </row>
    <row r="27" spans="1:13" ht="25.5" x14ac:dyDescent="0.25">
      <c r="A27" s="3" t="s">
        <v>3</v>
      </c>
      <c r="B27" s="4" t="str">
        <f>""</f>
        <v/>
      </c>
      <c r="C27" s="5"/>
      <c r="D27" s="5"/>
      <c r="E27" s="4" t="str">
        <f>""</f>
        <v/>
      </c>
      <c r="F27" s="5"/>
      <c r="G27" s="6"/>
      <c r="H27" s="5"/>
      <c r="I27" s="7" t="s">
        <v>10</v>
      </c>
      <c r="J27" s="5">
        <v>52392</v>
      </c>
      <c r="K27" s="4" t="str">
        <f t="shared" si="14"/>
        <v>Изг. и распр. печатных и иных агит. материалов</v>
      </c>
      <c r="L27" s="5"/>
      <c r="M27" s="4" t="str">
        <f>""</f>
        <v/>
      </c>
    </row>
    <row r="28" spans="1:13" ht="70.5" customHeight="1" x14ac:dyDescent="0.25">
      <c r="A28" s="2" t="s">
        <v>3</v>
      </c>
      <c r="B28" s="8" t="str">
        <f>"Итого по политической партии (Владимирское региональное отделение Всероссийской политической партии ""ЕДИНАЯ РОССИЯ"")"</f>
        <v>Итого по политической партии (Владимирское региональное отделение Всероссийской политической партии "ЕДИНАЯ РОССИЯ")</v>
      </c>
      <c r="C28" s="9">
        <v>40000000</v>
      </c>
      <c r="D28" s="9">
        <v>0</v>
      </c>
      <c r="E28" s="8" t="str">
        <f>""</f>
        <v/>
      </c>
      <c r="F28" s="9">
        <v>0</v>
      </c>
      <c r="G28" s="10"/>
      <c r="H28" s="9">
        <v>21789085.399999999</v>
      </c>
      <c r="I28" s="11"/>
      <c r="J28" s="9">
        <v>21729181</v>
      </c>
      <c r="K28" s="8" t="str">
        <f>""</f>
        <v/>
      </c>
      <c r="L28" s="9">
        <v>0</v>
      </c>
      <c r="M28" s="8" t="str">
        <f>""</f>
        <v/>
      </c>
    </row>
    <row r="29" spans="1:13" ht="84" customHeight="1" x14ac:dyDescent="0.25">
      <c r="A29" s="3">
        <v>3</v>
      </c>
      <c r="B29" s="4" t="str">
        <f>"ВЛАДИМИРСКОЕ РЕГИОНАЛЬНОЕ ОТДЕЛЕНИЕ политической партии ""КОММУНИСТИЧЕСКАЯ ПАРТИЯ РОССИЙСКОЙ ФЕДЕРАЦИИ"""</f>
        <v>ВЛАДИМИРСКОЕ РЕГИОНАЛЬНОЕ ОТДЕЛЕНИЕ политической партии "КОММУНИСТИЧЕСКАЯ ПАРТИЯ РОССИЙСКОЙ ФЕДЕРАЦИИ"</v>
      </c>
      <c r="C29" s="5">
        <v>1300000</v>
      </c>
      <c r="D29" s="5"/>
      <c r="E29" s="4" t="str">
        <f>""</f>
        <v/>
      </c>
      <c r="F29" s="5"/>
      <c r="G29" s="6"/>
      <c r="H29" s="5">
        <v>441107</v>
      </c>
      <c r="I29" s="7" t="s">
        <v>10</v>
      </c>
      <c r="J29" s="5">
        <v>320000</v>
      </c>
      <c r="K29" s="4" t="str">
        <f>"Изг. и распр. печатных и иных агит. материалов"</f>
        <v>Изг. и распр. печатных и иных агит. материалов</v>
      </c>
      <c r="L29" s="5"/>
      <c r="M29" s="4" t="str">
        <f>""</f>
        <v/>
      </c>
    </row>
    <row r="30" spans="1:13" ht="95.25" customHeight="1" x14ac:dyDescent="0.25">
      <c r="A30" s="2" t="s">
        <v>3</v>
      </c>
      <c r="B30" s="8" t="str">
        <f>"Итого по политической партии (ВЛАДИМИРСКОЕ РЕГИОНАЛЬНОЕ ОТДЕЛЕНИЕ политической партии ""КОММУНИСТИЧЕСКАЯ ПАРТИЯ РОССИЙСКОЙ ФЕДЕРАЦИИ"")"</f>
        <v>Итого по политической партии (ВЛАДИМИРСКОЕ РЕГИОНАЛЬНОЕ ОТДЕЛЕНИЕ политической партии "КОММУНИСТИЧЕСКАЯ ПАРТИЯ РОССИЙСКОЙ ФЕДЕРАЦИИ")</v>
      </c>
      <c r="C30" s="9">
        <v>1300000</v>
      </c>
      <c r="D30" s="9">
        <v>0</v>
      </c>
      <c r="E30" s="8" t="str">
        <f>""</f>
        <v/>
      </c>
      <c r="F30" s="9">
        <v>0</v>
      </c>
      <c r="G30" s="10"/>
      <c r="H30" s="9">
        <v>441107</v>
      </c>
      <c r="I30" s="11"/>
      <c r="J30" s="9">
        <v>320000</v>
      </c>
      <c r="K30" s="8" t="str">
        <f>""</f>
        <v/>
      </c>
      <c r="L30" s="9">
        <v>0</v>
      </c>
      <c r="M30" s="8" t="str">
        <f>""</f>
        <v/>
      </c>
    </row>
    <row r="31" spans="1:13" ht="57.75" customHeight="1" x14ac:dyDescent="0.25">
      <c r="A31" s="3">
        <v>4</v>
      </c>
      <c r="B31" s="4" t="str">
        <f>"Региональное отделение Политической партии СПРАВЕДЛИВАЯ РОССИЯ во Владимирской области"</f>
        <v>Региональное отделение Политической партии СПРАВЕДЛИВАЯ РОССИЯ во Владимирской области</v>
      </c>
      <c r="C31" s="5">
        <v>1281550</v>
      </c>
      <c r="D31" s="5"/>
      <c r="E31" s="4" t="str">
        <f>""</f>
        <v/>
      </c>
      <c r="F31" s="5"/>
      <c r="G31" s="6"/>
      <c r="H31" s="5">
        <v>229515.2</v>
      </c>
      <c r="I31" s="7" t="s">
        <v>10</v>
      </c>
      <c r="J31" s="5">
        <v>200000</v>
      </c>
      <c r="K31" s="4" t="str">
        <f>"Иные расходы на проведение изб.камп."</f>
        <v>Иные расходы на проведение изб.камп.</v>
      </c>
      <c r="L31" s="5"/>
      <c r="M31" s="4" t="str">
        <f>""</f>
        <v/>
      </c>
    </row>
    <row r="32" spans="1:13" ht="71.25" customHeight="1" x14ac:dyDescent="0.25">
      <c r="A32" s="2" t="s">
        <v>3</v>
      </c>
      <c r="B32" s="8" t="str">
        <f>"Итого по политической партии (Региональное отделение Политической партии СПРАВЕДЛИВАЯ РОССИЯ во Владимирской области)"</f>
        <v>Итого по политической партии (Региональное отделение Политической партии СПРАВЕДЛИВАЯ РОССИЯ во Владимирской области)</v>
      </c>
      <c r="C32" s="9">
        <v>1281550</v>
      </c>
      <c r="D32" s="9">
        <v>0</v>
      </c>
      <c r="E32" s="8" t="str">
        <f>""</f>
        <v/>
      </c>
      <c r="F32" s="9">
        <v>0</v>
      </c>
      <c r="G32" s="10"/>
      <c r="H32" s="9">
        <v>229515.2</v>
      </c>
      <c r="I32" s="11"/>
      <c r="J32" s="9">
        <v>200000</v>
      </c>
      <c r="K32" s="8" t="str">
        <f>""</f>
        <v/>
      </c>
      <c r="L32" s="9">
        <v>0</v>
      </c>
      <c r="M32" s="8" t="str">
        <f>""</f>
        <v/>
      </c>
    </row>
    <row r="33" spans="1:13" s="20" customFormat="1" ht="60.75" customHeight="1" x14ac:dyDescent="0.25">
      <c r="A33" s="15">
        <v>5</v>
      </c>
      <c r="B33" s="16" t="s">
        <v>12</v>
      </c>
      <c r="C33" s="17">
        <v>0</v>
      </c>
      <c r="D33" s="17">
        <v>0</v>
      </c>
      <c r="E33" s="16"/>
      <c r="F33" s="17">
        <v>0</v>
      </c>
      <c r="G33" s="18"/>
      <c r="H33" s="17">
        <v>0</v>
      </c>
      <c r="I33" s="19"/>
      <c r="J33" s="17">
        <v>0</v>
      </c>
      <c r="K33" s="16"/>
      <c r="L33" s="17">
        <v>0</v>
      </c>
      <c r="M33" s="16"/>
    </row>
    <row r="34" spans="1:13" ht="75" customHeight="1" x14ac:dyDescent="0.25">
      <c r="A34" s="2"/>
      <c r="B34" s="8" t="s">
        <v>13</v>
      </c>
      <c r="C34" s="9">
        <v>0</v>
      </c>
      <c r="D34" s="9">
        <v>0</v>
      </c>
      <c r="E34" s="8"/>
      <c r="F34" s="9">
        <v>0</v>
      </c>
      <c r="G34" s="10"/>
      <c r="H34" s="9">
        <v>0</v>
      </c>
      <c r="I34" s="11"/>
      <c r="J34" s="9">
        <v>0</v>
      </c>
      <c r="K34" s="8"/>
      <c r="L34" s="9">
        <v>0</v>
      </c>
      <c r="M34" s="8"/>
    </row>
    <row r="35" spans="1:13" s="22" customFormat="1" ht="58.5" customHeight="1" x14ac:dyDescent="0.2">
      <c r="A35" s="21">
        <v>6</v>
      </c>
      <c r="B35" s="16" t="s">
        <v>14</v>
      </c>
      <c r="C35" s="17">
        <v>0</v>
      </c>
      <c r="D35" s="17">
        <v>0</v>
      </c>
      <c r="E35" s="16"/>
      <c r="F35" s="17">
        <v>0</v>
      </c>
      <c r="G35" s="18"/>
      <c r="H35" s="17">
        <v>0</v>
      </c>
      <c r="I35" s="19"/>
      <c r="J35" s="17">
        <v>0</v>
      </c>
      <c r="K35" s="16"/>
      <c r="L35" s="17">
        <v>0</v>
      </c>
      <c r="M35" s="16"/>
    </row>
    <row r="36" spans="1:13" s="14" customFormat="1" ht="66" customHeight="1" x14ac:dyDescent="0.2">
      <c r="A36" s="2"/>
      <c r="B36" s="8" t="s">
        <v>14</v>
      </c>
      <c r="C36" s="9">
        <v>0</v>
      </c>
      <c r="D36" s="9">
        <v>0</v>
      </c>
      <c r="E36" s="8"/>
      <c r="F36" s="9">
        <v>0</v>
      </c>
      <c r="G36" s="10"/>
      <c r="H36" s="9">
        <v>0</v>
      </c>
      <c r="I36" s="11"/>
      <c r="J36" s="9">
        <v>0</v>
      </c>
      <c r="K36" s="8"/>
      <c r="L36" s="9">
        <v>0</v>
      </c>
      <c r="M36" s="8"/>
    </row>
    <row r="37" spans="1:13" s="22" customFormat="1" ht="69.75" customHeight="1" x14ac:dyDescent="0.2">
      <c r="A37" s="21">
        <v>7</v>
      </c>
      <c r="B37" s="16" t="s">
        <v>17</v>
      </c>
      <c r="C37" s="17">
        <v>0</v>
      </c>
      <c r="D37" s="17">
        <v>0</v>
      </c>
      <c r="E37" s="16"/>
      <c r="F37" s="17">
        <v>0</v>
      </c>
      <c r="G37" s="18"/>
      <c r="H37" s="17">
        <v>0</v>
      </c>
      <c r="I37" s="19"/>
      <c r="J37" s="17">
        <v>0</v>
      </c>
      <c r="K37" s="16"/>
      <c r="L37" s="17">
        <v>0</v>
      </c>
      <c r="M37" s="16"/>
    </row>
    <row r="38" spans="1:13" s="14" customFormat="1" ht="75.75" customHeight="1" x14ac:dyDescent="0.2">
      <c r="A38" s="2"/>
      <c r="B38" s="8" t="s">
        <v>18</v>
      </c>
      <c r="C38" s="9">
        <v>0</v>
      </c>
      <c r="D38" s="9">
        <v>0</v>
      </c>
      <c r="E38" s="8"/>
      <c r="F38" s="9">
        <v>0</v>
      </c>
      <c r="G38" s="10"/>
      <c r="H38" s="9">
        <v>0</v>
      </c>
      <c r="I38" s="11"/>
      <c r="J38" s="9">
        <v>0</v>
      </c>
      <c r="K38" s="8"/>
      <c r="L38" s="9">
        <v>0</v>
      </c>
      <c r="M38" s="8"/>
    </row>
    <row r="39" spans="1:13" s="22" customFormat="1" ht="72.75" customHeight="1" x14ac:dyDescent="0.2">
      <c r="A39" s="21">
        <v>8</v>
      </c>
      <c r="B39" s="16" t="s">
        <v>15</v>
      </c>
      <c r="C39" s="17">
        <v>0</v>
      </c>
      <c r="D39" s="17">
        <v>0</v>
      </c>
      <c r="E39" s="16"/>
      <c r="F39" s="17">
        <v>0</v>
      </c>
      <c r="G39" s="18"/>
      <c r="H39" s="17">
        <v>0</v>
      </c>
      <c r="I39" s="19"/>
      <c r="J39" s="17">
        <v>0</v>
      </c>
      <c r="K39" s="16"/>
      <c r="L39" s="17">
        <v>0</v>
      </c>
      <c r="M39" s="16"/>
    </row>
    <row r="40" spans="1:13" s="14" customFormat="1" ht="66" customHeight="1" x14ac:dyDescent="0.2">
      <c r="A40" s="2"/>
      <c r="B40" s="8" t="s">
        <v>15</v>
      </c>
      <c r="C40" s="9">
        <v>0</v>
      </c>
      <c r="D40" s="9">
        <v>0</v>
      </c>
      <c r="E40" s="8"/>
      <c r="F40" s="9">
        <v>0</v>
      </c>
      <c r="G40" s="10"/>
      <c r="H40" s="9">
        <v>0</v>
      </c>
      <c r="I40" s="11"/>
      <c r="J40" s="9">
        <v>0</v>
      </c>
      <c r="K40" s="8"/>
      <c r="L40" s="9">
        <v>0</v>
      </c>
      <c r="M40" s="8"/>
    </row>
    <row r="41" spans="1:13" x14ac:dyDescent="0.25">
      <c r="A41" s="2" t="s">
        <v>3</v>
      </c>
      <c r="B41" s="8" t="str">
        <f>"Итого"</f>
        <v>Итого</v>
      </c>
      <c r="C41" s="9">
        <v>42616550</v>
      </c>
      <c r="D41" s="9">
        <v>0</v>
      </c>
      <c r="E41" s="8" t="str">
        <f>""</f>
        <v/>
      </c>
      <c r="F41" s="9">
        <v>0</v>
      </c>
      <c r="G41" s="10">
        <v>0</v>
      </c>
      <c r="H41" s="9">
        <v>22476707.600000001</v>
      </c>
      <c r="I41" s="11"/>
      <c r="J41" s="9">
        <v>22249181</v>
      </c>
      <c r="K41" s="8" t="str">
        <f>""</f>
        <v/>
      </c>
      <c r="L41" s="9">
        <v>0</v>
      </c>
      <c r="M41" s="8" t="str">
        <f>""</f>
        <v/>
      </c>
    </row>
  </sheetData>
  <mergeCells count="18">
    <mergeCell ref="M6:M8"/>
    <mergeCell ref="D7:E7"/>
    <mergeCell ref="F7:G7"/>
    <mergeCell ref="I7:I8"/>
    <mergeCell ref="J7:J8"/>
    <mergeCell ref="K7:K8"/>
    <mergeCell ref="A1:M1"/>
    <mergeCell ref="A2:M2"/>
    <mergeCell ref="A5:A8"/>
    <mergeCell ref="B5:B8"/>
    <mergeCell ref="C5:G5"/>
    <mergeCell ref="H5:K5"/>
    <mergeCell ref="L5:M5"/>
    <mergeCell ref="C6:C8"/>
    <mergeCell ref="D6:G6"/>
    <mergeCell ref="H6:H8"/>
    <mergeCell ref="I6:K6"/>
    <mergeCell ref="L6:L8"/>
  </mergeCells>
  <printOptions horizontalCentered="1"/>
  <pageMargins left="0.23622047244094491" right="0.23622047244094491" top="0.74803149606299213" bottom="0.35433070866141736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kfpp33</dc:creator>
  <cp:lastModifiedBy>Надежда Рачкова</cp:lastModifiedBy>
  <cp:lastPrinted>2018-08-01T10:11:45Z</cp:lastPrinted>
  <dcterms:created xsi:type="dcterms:W3CDTF">2018-08-01T09:12:43Z</dcterms:created>
  <dcterms:modified xsi:type="dcterms:W3CDTF">2018-08-03T13:17:15Z</dcterms:modified>
</cp:coreProperties>
</file>